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nas3\data\DCM\DCA Director\Budget\FY 2026\Rate Setting\FY26 Published ISR\"/>
    </mc:Choice>
  </mc:AlternateContent>
  <xr:revisionPtr revIDLastSave="0" documentId="13_ncr:1_{E5411942-AB50-4609-A7DB-FCBC7A754841}" xr6:coauthVersionLast="36" xr6:coauthVersionMax="36" xr10:uidLastSave="{00000000-0000-0000-0000-000000000000}"/>
  <bookViews>
    <workbookView xWindow="0" yWindow="0" windowWidth="19200" windowHeight="11160" activeTab="1" xr2:uid="{00000000-000D-0000-FFFF-FFFF00000000}"/>
  </bookViews>
  <sheets>
    <sheet name="Workbook Overview" sheetId="29" r:id="rId1"/>
    <sheet name="Dept Allocations" sheetId="7" r:id="rId2"/>
    <sheet name="Rate Calculators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rder1" hidden="1">255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>#REF!</definedName>
    <definedName name="Circuit">#REF!</definedName>
    <definedName name="Codes">#REF!</definedName>
    <definedName name="Cost_Center">'[2]Drop Down Lists'!$A$1:$A$19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" localSheetId="0">#REF!</definedName>
    <definedName name="DATA1">#REF!</definedName>
    <definedName name="DATA10">[5]Interest.50270!#REF!</definedName>
    <definedName name="DATA11">'[6]SAP download'!#REF!</definedName>
    <definedName name="DATA12">'[7]WBS Recon'!#REF!</definedName>
    <definedName name="DATA13">'[7]WBS Recon'!#REF!</definedName>
    <definedName name="DATA14">'[7]WBS Recon'!#REF!</definedName>
    <definedName name="DATA15">'[7]WBS Recon'!#REF!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>[5]Interest.50270!#REF!</definedName>
    <definedName name="DATA8">[5]Interest.50270!#REF!</definedName>
    <definedName name="DATA9">'[6]SAP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>#REF!</definedName>
    <definedName name="P2_">#REF!</definedName>
    <definedName name="PARK">'[8]119'!#REF!</definedName>
    <definedName name="park1">'[8]119'!#REF!</definedName>
    <definedName name="PDX">#REF!</definedName>
    <definedName name="Position_Numbers">'[2]Drop Down Lists'!$G$1:$G$101</definedName>
    <definedName name="PosNum">'[3]Look Ups &amp; Drop Downs'!$J$1:$J$110</definedName>
    <definedName name="_xlnm.Print_Area" localSheetId="1">'Dept Allocations'!$A$1:$P$120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'[9]SAP DATA (PIVOT TABLE)'!$A$1:$L$500</definedName>
    <definedName name="Steps">'[10]10 Wage'!$A$1:$M$406</definedName>
    <definedName name="Temp709175">#REF!</definedName>
    <definedName name="Temp709616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[11]Sheet1!$A$1:$A$4</definedName>
  </definedNames>
  <calcPr calcId="191029"/>
  <customWorkbookViews>
    <customWorkbookView name="Filter 1" guid="{B33BB158-C3D0-4200-82D5-040E8FE9DB12}" maximized="1" windowWidth="0" windowHeight="0" activeSheetId="0"/>
  </customWorkbookViews>
</workbook>
</file>

<file path=xl/calcChain.xml><?xml version="1.0" encoding="utf-8"?>
<calcChain xmlns="http://schemas.openxmlformats.org/spreadsheetml/2006/main">
  <c r="O53" i="7" l="1"/>
  <c r="P41" i="7"/>
  <c r="N120" i="7" l="1"/>
  <c r="M120" i="7"/>
  <c r="L120" i="7"/>
  <c r="K120" i="7"/>
  <c r="I120" i="7"/>
  <c r="G120" i="7"/>
  <c r="E120" i="7"/>
  <c r="O119" i="7"/>
  <c r="O120" i="7" s="1"/>
  <c r="N119" i="7"/>
  <c r="M119" i="7"/>
  <c r="L119" i="7"/>
  <c r="K119" i="7"/>
  <c r="J119" i="7"/>
  <c r="I119" i="7"/>
  <c r="H119" i="7"/>
  <c r="H120" i="7" s="1"/>
  <c r="G119" i="7"/>
  <c r="F119" i="7"/>
  <c r="E119" i="7"/>
  <c r="D119" i="7"/>
  <c r="C119" i="7"/>
  <c r="B119" i="7"/>
  <c r="P118" i="7"/>
  <c r="P117" i="7"/>
  <c r="P116" i="7"/>
  <c r="P115" i="7"/>
  <c r="O114" i="7"/>
  <c r="N114" i="7"/>
  <c r="M114" i="7"/>
  <c r="L114" i="7"/>
  <c r="K114" i="7"/>
  <c r="J114" i="7"/>
  <c r="J120" i="7" s="1"/>
  <c r="I114" i="7"/>
  <c r="H114" i="7"/>
  <c r="G114" i="7"/>
  <c r="E114" i="7"/>
  <c r="B114" i="7"/>
  <c r="B120" i="7" s="1"/>
  <c r="F114" i="7"/>
  <c r="P113" i="7"/>
  <c r="I112" i="7"/>
  <c r="P112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D111" i="7" s="1"/>
  <c r="C110" i="7"/>
  <c r="B110" i="7"/>
  <c r="P110" i="7" s="1"/>
  <c r="P109" i="7"/>
  <c r="P108" i="7"/>
  <c r="P107" i="7"/>
  <c r="P106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P105" i="7" s="1"/>
  <c r="P104" i="7"/>
  <c r="P103" i="7"/>
  <c r="P102" i="7"/>
  <c r="P101" i="7"/>
  <c r="P100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P99" i="7" s="1"/>
  <c r="P98" i="7"/>
  <c r="P97" i="7"/>
  <c r="G96" i="7"/>
  <c r="F96" i="7"/>
  <c r="E96" i="7"/>
  <c r="D96" i="7"/>
  <c r="C96" i="7"/>
  <c r="B96" i="7"/>
  <c r="O95" i="7"/>
  <c r="O96" i="7" s="1"/>
  <c r="N95" i="7"/>
  <c r="N96" i="7" s="1"/>
  <c r="M95" i="7"/>
  <c r="M96" i="7" s="1"/>
  <c r="L95" i="7"/>
  <c r="K95" i="7"/>
  <c r="K96" i="7" s="1"/>
  <c r="J95" i="7"/>
  <c r="J96" i="7" s="1"/>
  <c r="I95" i="7"/>
  <c r="I96" i="7" s="1"/>
  <c r="H95" i="7"/>
  <c r="H96" i="7" s="1"/>
  <c r="G95" i="7"/>
  <c r="F95" i="7"/>
  <c r="E95" i="7"/>
  <c r="D95" i="7"/>
  <c r="C95" i="7"/>
  <c r="B95" i="7"/>
  <c r="P94" i="7"/>
  <c r="P93" i="7"/>
  <c r="P92" i="7"/>
  <c r="O91" i="7"/>
  <c r="N91" i="7"/>
  <c r="M91" i="7"/>
  <c r="L91" i="7"/>
  <c r="L96" i="7" s="1"/>
  <c r="K91" i="7"/>
  <c r="P91" i="7" s="1"/>
  <c r="J91" i="7"/>
  <c r="I91" i="7"/>
  <c r="H91" i="7"/>
  <c r="G91" i="7"/>
  <c r="F91" i="7"/>
  <c r="E91" i="7"/>
  <c r="D91" i="7"/>
  <c r="C91" i="7"/>
  <c r="B91" i="7"/>
  <c r="P90" i="7"/>
  <c r="P89" i="7"/>
  <c r="P88" i="7"/>
  <c r="P87" i="7"/>
  <c r="P85" i="7"/>
  <c r="P84" i="7"/>
  <c r="O83" i="7"/>
  <c r="N83" i="7"/>
  <c r="M83" i="7"/>
  <c r="L83" i="7"/>
  <c r="P83" i="7" s="1"/>
  <c r="K83" i="7"/>
  <c r="J83" i="7"/>
  <c r="I83" i="7"/>
  <c r="H83" i="7"/>
  <c r="G83" i="7"/>
  <c r="F83" i="7"/>
  <c r="E83" i="7"/>
  <c r="D83" i="7"/>
  <c r="C83" i="7"/>
  <c r="B83" i="7"/>
  <c r="P82" i="7"/>
  <c r="P81" i="7"/>
  <c r="P80" i="7"/>
  <c r="P79" i="7"/>
  <c r="O78" i="7"/>
  <c r="N78" i="7"/>
  <c r="M78" i="7"/>
  <c r="L78" i="7"/>
  <c r="K78" i="7"/>
  <c r="P78" i="7" s="1"/>
  <c r="J78" i="7"/>
  <c r="I78" i="7"/>
  <c r="H78" i="7"/>
  <c r="G78" i="7"/>
  <c r="F78" i="7"/>
  <c r="E78" i="7"/>
  <c r="D78" i="7"/>
  <c r="C78" i="7"/>
  <c r="B78" i="7"/>
  <c r="P77" i="7"/>
  <c r="P76" i="7"/>
  <c r="P75" i="7"/>
  <c r="P74" i="7"/>
  <c r="O73" i="7"/>
  <c r="N73" i="7"/>
  <c r="M73" i="7"/>
  <c r="L73" i="7"/>
  <c r="K73" i="7"/>
  <c r="J73" i="7"/>
  <c r="P73" i="7" s="1"/>
  <c r="I73" i="7"/>
  <c r="H73" i="7"/>
  <c r="G73" i="7"/>
  <c r="F73" i="7"/>
  <c r="E73" i="7"/>
  <c r="D73" i="7"/>
  <c r="C73" i="7"/>
  <c r="B73" i="7"/>
  <c r="P72" i="7"/>
  <c r="P71" i="7"/>
  <c r="P70" i="7"/>
  <c r="P69" i="7"/>
  <c r="P68" i="7"/>
  <c r="P67" i="7"/>
  <c r="P66" i="7"/>
  <c r="F120" i="7" l="1"/>
  <c r="P119" i="7"/>
  <c r="P96" i="7"/>
  <c r="P111" i="7"/>
  <c r="D114" i="7"/>
  <c r="D120" i="7" s="1"/>
  <c r="P95" i="7"/>
  <c r="C114" i="7"/>
  <c r="C120" i="7" s="1"/>
  <c r="P120" i="7" s="1"/>
  <c r="P114" i="7" l="1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P35" i="7"/>
  <c r="P34" i="7"/>
  <c r="P33" i="7"/>
  <c r="P36" i="7" l="1"/>
  <c r="P60" i="7"/>
  <c r="P59" i="7"/>
  <c r="P58" i="7"/>
  <c r="P57" i="7"/>
  <c r="P55" i="7"/>
  <c r="P54" i="7"/>
  <c r="P51" i="7"/>
  <c r="P50" i="7"/>
  <c r="P49" i="7"/>
  <c r="P48" i="7"/>
  <c r="P46" i="7"/>
  <c r="P45" i="7"/>
  <c r="P44" i="7"/>
  <c r="P43" i="7"/>
  <c r="P42" i="7"/>
  <c r="P39" i="7"/>
  <c r="P38" i="7"/>
  <c r="P31" i="7"/>
  <c r="P30" i="7"/>
  <c r="P29" i="7"/>
  <c r="P27" i="7"/>
  <c r="P26" i="7"/>
  <c r="P25" i="7"/>
  <c r="P24" i="7"/>
  <c r="P22" i="7"/>
  <c r="P21" i="7"/>
  <c r="P19" i="7"/>
  <c r="P18" i="7"/>
  <c r="P17" i="7"/>
  <c r="P16" i="7"/>
  <c r="P14" i="7"/>
  <c r="P13" i="7"/>
  <c r="P12" i="7"/>
  <c r="P11" i="7"/>
  <c r="P9" i="7"/>
  <c r="P8" i="7"/>
  <c r="P7" i="7"/>
  <c r="P6" i="7"/>
  <c r="P5" i="7"/>
  <c r="P4" i="7"/>
  <c r="M10" i="7"/>
  <c r="J10" i="7"/>
  <c r="P3" i="7"/>
  <c r="D10" i="7" l="1"/>
  <c r="D15" i="7"/>
  <c r="D20" i="7"/>
  <c r="D28" i="7"/>
  <c r="D32" i="7"/>
  <c r="D40" i="7"/>
  <c r="D47" i="7"/>
  <c r="D52" i="7"/>
  <c r="D61" i="7"/>
  <c r="D53" i="7" l="1"/>
  <c r="D37" i="7"/>
  <c r="E61" i="7"/>
  <c r="F61" i="7"/>
  <c r="M61" i="7"/>
  <c r="I61" i="7"/>
  <c r="G61" i="7"/>
  <c r="H61" i="7"/>
  <c r="J61" i="7"/>
  <c r="K61" i="7"/>
  <c r="B61" i="7"/>
  <c r="L61" i="7"/>
  <c r="N61" i="7"/>
  <c r="C61" i="7"/>
  <c r="O61" i="7"/>
  <c r="E52" i="7"/>
  <c r="F52" i="7"/>
  <c r="M52" i="7"/>
  <c r="I52" i="7"/>
  <c r="G52" i="7"/>
  <c r="H52" i="7"/>
  <c r="J52" i="7"/>
  <c r="K52" i="7"/>
  <c r="B52" i="7"/>
  <c r="L52" i="7"/>
  <c r="N52" i="7"/>
  <c r="C52" i="7"/>
  <c r="O52" i="7"/>
  <c r="E47" i="7"/>
  <c r="F47" i="7"/>
  <c r="M47" i="7"/>
  <c r="I47" i="7"/>
  <c r="G47" i="7"/>
  <c r="H47" i="7"/>
  <c r="J47" i="7"/>
  <c r="K47" i="7"/>
  <c r="B47" i="7"/>
  <c r="L47" i="7"/>
  <c r="N47" i="7"/>
  <c r="C47" i="7"/>
  <c r="O47" i="7"/>
  <c r="E40" i="7"/>
  <c r="F40" i="7"/>
  <c r="M40" i="7"/>
  <c r="I40" i="7"/>
  <c r="G40" i="7"/>
  <c r="H40" i="7"/>
  <c r="J40" i="7"/>
  <c r="K40" i="7"/>
  <c r="B40" i="7"/>
  <c r="L40" i="7"/>
  <c r="N40" i="7"/>
  <c r="C40" i="7"/>
  <c r="O40" i="7"/>
  <c r="E32" i="7"/>
  <c r="F32" i="7"/>
  <c r="M32" i="7"/>
  <c r="I32" i="7"/>
  <c r="G32" i="7"/>
  <c r="G37" i="7" s="1"/>
  <c r="H32" i="7"/>
  <c r="H37" i="7" s="1"/>
  <c r="J32" i="7"/>
  <c r="K32" i="7"/>
  <c r="B32" i="7"/>
  <c r="L32" i="7"/>
  <c r="L37" i="7" s="1"/>
  <c r="N32" i="7"/>
  <c r="N37" i="7" s="1"/>
  <c r="C32" i="7"/>
  <c r="O32" i="7"/>
  <c r="E28" i="7"/>
  <c r="E37" i="7" s="1"/>
  <c r="F28" i="7"/>
  <c r="M28" i="7"/>
  <c r="M37" i="7" s="1"/>
  <c r="I28" i="7"/>
  <c r="I37" i="7" s="1"/>
  <c r="G28" i="7"/>
  <c r="H28" i="7"/>
  <c r="J28" i="7"/>
  <c r="K28" i="7"/>
  <c r="B28" i="7"/>
  <c r="L28" i="7"/>
  <c r="N28" i="7"/>
  <c r="C28" i="7"/>
  <c r="O28" i="7"/>
  <c r="E20" i="7"/>
  <c r="F20" i="7"/>
  <c r="M20" i="7"/>
  <c r="I20" i="7"/>
  <c r="G20" i="7"/>
  <c r="H20" i="7"/>
  <c r="J20" i="7"/>
  <c r="K20" i="7"/>
  <c r="B20" i="7"/>
  <c r="L20" i="7"/>
  <c r="N20" i="7"/>
  <c r="C20" i="7"/>
  <c r="O20" i="7"/>
  <c r="E15" i="7"/>
  <c r="F15" i="7"/>
  <c r="M15" i="7"/>
  <c r="M53" i="7" s="1"/>
  <c r="I15" i="7"/>
  <c r="G15" i="7"/>
  <c r="H15" i="7"/>
  <c r="J15" i="7"/>
  <c r="J53" i="7" s="1"/>
  <c r="K15" i="7"/>
  <c r="B15" i="7"/>
  <c r="L15" i="7"/>
  <c r="N15" i="7"/>
  <c r="C15" i="7"/>
  <c r="O15" i="7"/>
  <c r="E10" i="7"/>
  <c r="F10" i="7"/>
  <c r="I10" i="7"/>
  <c r="G10" i="7"/>
  <c r="G53" i="7" s="1"/>
  <c r="H10" i="7"/>
  <c r="K10" i="7"/>
  <c r="B10" i="7"/>
  <c r="L10" i="7"/>
  <c r="L53" i="7" s="1"/>
  <c r="N10" i="7"/>
  <c r="C10" i="7"/>
  <c r="O10" i="7"/>
  <c r="H53" i="7" l="1"/>
  <c r="H56" i="7" s="1"/>
  <c r="H62" i="7" s="1"/>
  <c r="N53" i="7"/>
  <c r="N56" i="7" s="1"/>
  <c r="N62" i="7" s="1"/>
  <c r="K53" i="7"/>
  <c r="C53" i="7"/>
  <c r="C56" i="7" s="1"/>
  <c r="M56" i="7"/>
  <c r="M62" i="7" s="1"/>
  <c r="I53" i="7"/>
  <c r="I56" i="7" s="1"/>
  <c r="I62" i="7" s="1"/>
  <c r="F53" i="7"/>
  <c r="F56" i="7" s="1"/>
  <c r="L56" i="7"/>
  <c r="G56" i="7"/>
  <c r="G62" i="7" s="1"/>
  <c r="E53" i="7"/>
  <c r="E56" i="7" s="1"/>
  <c r="E62" i="7" s="1"/>
  <c r="B53" i="7"/>
  <c r="O37" i="7"/>
  <c r="O56" i="7" s="1"/>
  <c r="O62" i="7" s="1"/>
  <c r="K37" i="7"/>
  <c r="J37" i="7"/>
  <c r="J56" i="7" s="1"/>
  <c r="J62" i="7" s="1"/>
  <c r="C37" i="7"/>
  <c r="B37" i="7"/>
  <c r="F37" i="7"/>
  <c r="P61" i="7"/>
  <c r="P52" i="7"/>
  <c r="P47" i="7"/>
  <c r="P40" i="7"/>
  <c r="P32" i="7"/>
  <c r="P28" i="7"/>
  <c r="P20" i="7"/>
  <c r="P15" i="7"/>
  <c r="P10" i="7"/>
  <c r="D56" i="7"/>
  <c r="D62" i="7" s="1"/>
  <c r="F62" i="7"/>
  <c r="C62" i="7"/>
  <c r="L62" i="7"/>
  <c r="K56" i="7" l="1"/>
  <c r="K62" i="7" s="1"/>
  <c r="B56" i="7"/>
  <c r="B62" i="7" s="1"/>
  <c r="P53" i="7"/>
  <c r="P37" i="7"/>
  <c r="P62" i="7" l="1"/>
  <c r="P5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Joel Juve</author>
  </authors>
  <commentList>
    <comment ref="J55" authorId="0" shapeId="0" xr:uid="{1CD1E708-9D97-47A9-A461-74B96CAD253F}">
      <text>
        <r>
          <rPr>
            <b/>
            <sz val="9"/>
            <color indexed="81"/>
            <rFont val="Tahoma"/>
            <family val="2"/>
          </rPr>
          <t>Asset replacement for 65 devices (closure allotment)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<sst xmlns="http://schemas.openxmlformats.org/spreadsheetml/2006/main" count="482" uniqueCount="133">
  <si>
    <t>DCHS</t>
  </si>
  <si>
    <t>DCJ</t>
  </si>
  <si>
    <t>DCM</t>
  </si>
  <si>
    <t>NOND</t>
  </si>
  <si>
    <t>DCS</t>
  </si>
  <si>
    <t>Health</t>
  </si>
  <si>
    <t>MCSO</t>
  </si>
  <si>
    <t>DCA</t>
  </si>
  <si>
    <t>External</t>
  </si>
  <si>
    <t>Total</t>
  </si>
  <si>
    <t>Driver</t>
  </si>
  <si>
    <t>Application Services</t>
  </si>
  <si>
    <t>Portfolio Services</t>
  </si>
  <si>
    <t>Help Desk</t>
  </si>
  <si>
    <t>Security</t>
  </si>
  <si>
    <t>DSS-J</t>
  </si>
  <si>
    <t>Network Svcs - Direct Circuits</t>
  </si>
  <si>
    <t>Network Svcs - Indirect Circuits</t>
  </si>
  <si>
    <t>Desktop Service</t>
  </si>
  <si>
    <t>Desktop Devices</t>
  </si>
  <si>
    <t>PC</t>
  </si>
  <si>
    <t>Device Count</t>
  </si>
  <si>
    <t>Laptops/Tablets</t>
  </si>
  <si>
    <t>Other</t>
  </si>
  <si>
    <t>Software - Depts</t>
  </si>
  <si>
    <t>Software - Library Staff</t>
  </si>
  <si>
    <t>Software - Library Public</t>
  </si>
  <si>
    <t>ERP - Support Services</t>
  </si>
  <si>
    <t>ERP - Tech Services</t>
  </si>
  <si>
    <t>DARS - Servers and Storage</t>
  </si>
  <si>
    <t>GIS - Projects</t>
  </si>
  <si>
    <t>GIS - Hosting</t>
  </si>
  <si>
    <t>Services Used</t>
  </si>
  <si>
    <t>GIS - Enterprise</t>
  </si>
  <si>
    <t>GIS - Tech Services</t>
  </si>
  <si>
    <t>PPM - Projects</t>
  </si>
  <si>
    <t>PPM - Enterprise</t>
  </si>
  <si>
    <t>PPM - Project Credit</t>
  </si>
  <si>
    <t>Server Allocation</t>
  </si>
  <si>
    <t>Storage Allocation</t>
  </si>
  <si>
    <t>Enterprise Allocation</t>
  </si>
  <si>
    <t>IT Business Services:</t>
  </si>
  <si>
    <t>Telecom - Direct Personnel</t>
  </si>
  <si>
    <t>Telecom - Indirect</t>
  </si>
  <si>
    <t>Telecom - Enterprise</t>
  </si>
  <si>
    <t>Network Svcs - Small Networks</t>
  </si>
  <si>
    <t>JOHS</t>
  </si>
  <si>
    <t>Lib - Staff</t>
  </si>
  <si>
    <t>Lib - Public</t>
  </si>
  <si>
    <t>Software Development &amp; App Integration</t>
  </si>
  <si>
    <t>Enterprise Data &amp; Analytics Team</t>
  </si>
  <si>
    <t>Database &amp; Platform</t>
  </si>
  <si>
    <t>Enterprise Web</t>
  </si>
  <si>
    <t>GIS</t>
  </si>
  <si>
    <t>Enterprise Integrations</t>
  </si>
  <si>
    <t>Port Svcs: HD ENT MCSO DA SCoPE</t>
  </si>
  <si>
    <t>Port Svcs: LIB</t>
  </si>
  <si>
    <t>Port Svcs: DCHS DCJ JOHS LPSCC</t>
  </si>
  <si>
    <t>Port Svcs: DCS NonD/EM DCA DCM ERP</t>
  </si>
  <si>
    <t>Chromebooks</t>
  </si>
  <si>
    <t>Other Adjustments:</t>
  </si>
  <si>
    <t>$ -</t>
  </si>
  <si>
    <t>IT and Enterprise</t>
  </si>
  <si>
    <t>Circuit Count</t>
  </si>
  <si>
    <t>Device Rates</t>
  </si>
  <si>
    <t>County Headcount</t>
  </si>
  <si>
    <t>Project Hours</t>
  </si>
  <si>
    <t>Host &amp; Ent</t>
  </si>
  <si>
    <t>Server Count</t>
  </si>
  <si>
    <t>% total GB</t>
  </si>
  <si>
    <t>% Hours</t>
  </si>
  <si>
    <t>Phone Numbers</t>
  </si>
  <si>
    <t>Workbook Tab Contents</t>
  </si>
  <si>
    <t>Device Sub-total</t>
  </si>
  <si>
    <t>Software Sub-total</t>
  </si>
  <si>
    <t>Application Services Total</t>
  </si>
  <si>
    <t>Portfolio Services Total</t>
  </si>
  <si>
    <t>Help Desk Total</t>
  </si>
  <si>
    <t>Network Svcs  and  Circuits Total</t>
  </si>
  <si>
    <t>Security Total</t>
  </si>
  <si>
    <t>Desktop Service Total</t>
  </si>
  <si>
    <t xml:space="preserve"> Devices Total</t>
  </si>
  <si>
    <t>Software Total</t>
  </si>
  <si>
    <t>Desktop Service, Devices, and Software Total</t>
  </si>
  <si>
    <t>ERP Support Total</t>
  </si>
  <si>
    <t>DARS - Servers and Storage Total</t>
  </si>
  <si>
    <t>GIS - Tech Services Total</t>
  </si>
  <si>
    <t>Project &amp; Portfolio Mgmt Total</t>
  </si>
  <si>
    <t>Tech Services Server Allocation</t>
  </si>
  <si>
    <t>Tech Services Storage Allocation</t>
  </si>
  <si>
    <t>Tech ServicesStaff Allocation</t>
  </si>
  <si>
    <t>Tech Services Enterprise Allocation</t>
  </si>
  <si>
    <t>Tech Services Total</t>
  </si>
  <si>
    <t xml:space="preserve">Data Processing Allocation (60380) Sub-Total </t>
  </si>
  <si>
    <t xml:space="preserve">Data Processing Allocation (60380) Total </t>
  </si>
  <si>
    <t>Telecommunications (60370) Total</t>
  </si>
  <si>
    <t>Telecommunications - Direct Personnel</t>
  </si>
  <si>
    <t>Telecommunication - Indirect</t>
  </si>
  <si>
    <t>Telecommunication - Enterprise</t>
  </si>
  <si>
    <t>Telecommunication - Business Services</t>
  </si>
  <si>
    <t xml:space="preserve">  IT Operations Total </t>
  </si>
  <si>
    <t>End of Worksheet</t>
  </si>
  <si>
    <t>No Data</t>
  </si>
  <si>
    <t>PC (Excludes IT devices)</t>
  </si>
  <si>
    <t>Laptops/Tablets (excludes IT laptops)</t>
  </si>
  <si>
    <t>This worksheet shows the IT programs, rate drivers, service rate and how these area allocate across the County Departments.</t>
  </si>
  <si>
    <t>End of worksheet</t>
  </si>
  <si>
    <r>
      <rPr>
        <b/>
        <sz val="14"/>
        <color theme="1"/>
        <rFont val="Calibri"/>
        <family val="2"/>
        <scheme val="minor"/>
      </rPr>
      <t>Rate Calculators</t>
    </r>
    <r>
      <rPr>
        <sz val="14"/>
        <rFont val="Arial"/>
        <family val="2"/>
      </rPr>
      <t xml:space="preserve">
• Summary driver data used to allocate IT costs at a department level.</t>
    </r>
  </si>
  <si>
    <t>App &amp; Port Svcs Adjustment</t>
  </si>
  <si>
    <t>Service
Rate per unit value</t>
  </si>
  <si>
    <t>% of Various (Drivers are:  Server count,  Circuit count, Email count,  Phone # count)</t>
  </si>
  <si>
    <t>DA</t>
  </si>
  <si>
    <t>End of FY 2026 Information</t>
  </si>
  <si>
    <t>FY 2026 Department DCA IT Internal Service Charges Allocation</t>
  </si>
  <si>
    <t>This sheet contains two tables.  One for FY 2026 and One for FY 2025.  Dashes indicate zero.</t>
  </si>
  <si>
    <t>AV - Direct</t>
  </si>
  <si>
    <t>AV - Indirect</t>
  </si>
  <si>
    <t>AV - Other</t>
  </si>
  <si>
    <t>Total AV:</t>
  </si>
  <si>
    <t>Enterprise Software</t>
  </si>
  <si>
    <t>This workbook contains the Information Technology internal service charges for FY 2026.</t>
  </si>
  <si>
    <r>
      <t>Department Allocations</t>
    </r>
    <r>
      <rPr>
        <sz val="14"/>
        <rFont val="Arial"/>
        <family val="2"/>
      </rPr>
      <t xml:space="preserve">
• Total figures that departments should budget for IT internal services in FY 2026 under Cost Element 60380 (IT Data) and 60370 (IT Telecom).  The information is sub-divided by IT portfolio for better understanding of value.
• The FY 2026 published rates may be found here for comparison:
    https://multco.us/budget/fy-2026-county-assets-cost-allocations</t>
    </r>
  </si>
  <si>
    <t>FY26 Projected Allocations</t>
  </si>
  <si>
    <t>Public Safety Solutions</t>
  </si>
  <si>
    <t>Development, Data and Analytics Platforms</t>
  </si>
  <si>
    <t>Health, Human, Homeless Services Solutions</t>
  </si>
  <si>
    <t>Web &amp; Productivity Solutions</t>
  </si>
  <si>
    <t>GenGov Solutions</t>
  </si>
  <si>
    <t>Audio-Visual Sub-total</t>
  </si>
  <si>
    <t>52.78 % Project Hours Estimate</t>
  </si>
  <si>
    <t>47.22 % Enterprise Hours Estimate</t>
  </si>
  <si>
    <r>
      <t xml:space="preserve">Please notify dca.budget@multco.us if you plan to budget a different amount and please provide some information to ensure the correct IT portfolio manager is informed.  </t>
    </r>
    <r>
      <rPr>
        <sz val="14"/>
        <rFont val="Arial"/>
        <family val="2"/>
      </rPr>
      <t>However, the DCA Budget should be the initial point of contact to better align DCA and client departments' budgets in the final submissions to the Budget Office.</t>
    </r>
  </si>
  <si>
    <t>Adopted FY 2025 Department DCA IT Internal Service Charges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</si>
</sst>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&quot;$&quot;#,##0.00"/>
    <numFmt numFmtId="168" formatCode="_(* #,##0_);_(* \(#,##0\);_(* &quot;-&quot;??_);_(@_)"/>
    <numFmt numFmtId="169" formatCode="_(* #,##0_);_(* \(#,##0\);_(* &quot;-&quot;???_);_(@_)"/>
    <numFmt numFmtId="170" formatCode="0.000%"/>
    <numFmt numFmtId="171" formatCode="_(* #,##0.00_);_(* \(#,##0.00\);_(* &quot;-&quot;???_);_(@_)"/>
    <numFmt numFmtId="172" formatCode="_(* #,##0.000000000000000000000_);_(* \(#,##0.000000000000000000000\);_(* &quot;-&quot;???_);_(@_)"/>
    <numFmt numFmtId="173" formatCode="_(* #,##0.00_);_(* \(#,##0.00\);_(* &quot;-&quot;???.00_);_(@_)"/>
    <numFmt numFmtId="174" formatCode="&quot;$&quot;#,##0.000"/>
    <numFmt numFmtId="175" formatCode="0.0000"/>
  </numFmts>
  <fonts count="2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6" tint="0.39997558519241921"/>
      </left>
      <right/>
      <top style="thin">
        <color rgb="FF000000"/>
      </top>
      <bottom/>
      <diagonal/>
    </border>
    <border>
      <left/>
      <right style="thin">
        <color theme="6" tint="0.39997558519241921"/>
      </right>
      <top style="thin">
        <color rgb="FF000000"/>
      </top>
      <bottom/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 tint="0.39997558519241921"/>
      </right>
      <top style="thin">
        <color indexed="64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6" tint="0.39997558519241921"/>
      </bottom>
      <diagonal/>
    </border>
    <border>
      <left style="thin">
        <color rgb="FF000000"/>
      </left>
      <right style="thin">
        <color theme="6" tint="0.39997558519241921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2"/>
  </cellStyleXfs>
  <cellXfs count="164">
    <xf numFmtId="0" fontId="0" fillId="0" borderId="0" xfId="0" applyFont="1" applyAlignment="1"/>
    <xf numFmtId="0" fontId="1" fillId="2" borderId="2" xfId="2" applyFill="1"/>
    <xf numFmtId="0" fontId="1" fillId="2" borderId="2" xfId="2" applyFill="1" applyAlignment="1">
      <alignment vertical="top"/>
    </xf>
    <xf numFmtId="0" fontId="3" fillId="2" borderId="2" xfId="2" applyFont="1" applyFill="1" applyAlignment="1">
      <alignment wrapText="1"/>
    </xf>
    <xf numFmtId="0" fontId="1" fillId="2" borderId="2" xfId="2" applyFill="1" applyAlignment="1">
      <alignment wrapText="1"/>
    </xf>
    <xf numFmtId="0" fontId="1" fillId="2" borderId="2" xfId="2" applyFont="1" applyFill="1" applyAlignment="1">
      <alignment wrapText="1"/>
    </xf>
    <xf numFmtId="0" fontId="4" fillId="2" borderId="2" xfId="2" applyFont="1" applyFill="1" applyAlignment="1">
      <alignment wrapText="1"/>
    </xf>
    <xf numFmtId="0" fontId="7" fillId="2" borderId="2" xfId="2" applyNumberFormat="1" applyFont="1" applyFill="1"/>
    <xf numFmtId="0" fontId="6" fillId="2" borderId="2" xfId="2" applyNumberFormat="1" applyFont="1" applyFill="1" applyAlignment="1">
      <alignment horizontal="left" wrapText="1"/>
    </xf>
    <xf numFmtId="0" fontId="5" fillId="2" borderId="2" xfId="2" applyFont="1" applyFill="1" applyAlignment="1">
      <alignment wrapText="1"/>
    </xf>
    <xf numFmtId="0" fontId="9" fillId="2" borderId="2" xfId="2" applyNumberFormat="1" applyFont="1" applyFill="1" applyAlignment="1">
      <alignment horizontal="left" wrapText="1"/>
    </xf>
    <xf numFmtId="0" fontId="6" fillId="2" borderId="2" xfId="2" applyNumberFormat="1" applyFont="1" applyFill="1" applyAlignment="1">
      <alignment wrapText="1"/>
    </xf>
    <xf numFmtId="0" fontId="10" fillId="2" borderId="2" xfId="2" applyFont="1" applyFill="1" applyAlignment="1">
      <alignment vertical="top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43" fontId="13" fillId="3" borderId="23" xfId="0" applyNumberFormat="1" applyFont="1" applyFill="1" applyBorder="1" applyAlignment="1">
      <alignment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43" fontId="13" fillId="3" borderId="24" xfId="0" applyNumberFormat="1" applyFont="1" applyFill="1" applyBorder="1" applyAlignment="1">
      <alignment horizontal="center" vertical="center" wrapText="1"/>
    </xf>
    <xf numFmtId="38" fontId="13" fillId="0" borderId="0" xfId="0" applyNumberFormat="1" applyFont="1" applyFill="1"/>
    <xf numFmtId="0" fontId="13" fillId="0" borderId="0" xfId="0" applyFont="1" applyFill="1"/>
    <xf numFmtId="37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 wrapText="1"/>
    </xf>
    <xf numFmtId="164" fontId="15" fillId="4" borderId="7" xfId="0" applyNumberFormat="1" applyFont="1" applyFill="1" applyBorder="1" applyAlignment="1"/>
    <xf numFmtId="164" fontId="15" fillId="4" borderId="12" xfId="0" applyNumberFormat="1" applyFont="1" applyFill="1" applyBorder="1" applyAlignment="1"/>
    <xf numFmtId="164" fontId="15" fillId="4" borderId="8" xfId="0" applyNumberFormat="1" applyFont="1" applyFill="1" applyBorder="1" applyAlignment="1"/>
    <xf numFmtId="38" fontId="15" fillId="0" borderId="0" xfId="0" applyNumberFormat="1" applyFont="1" applyFill="1"/>
    <xf numFmtId="37" fontId="15" fillId="0" borderId="0" xfId="0" applyNumberFormat="1" applyFont="1" applyFill="1" applyAlignment="1">
      <alignment horizontal="center"/>
    </xf>
    <xf numFmtId="169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164" fontId="15" fillId="0" borderId="0" xfId="0" applyNumberFormat="1" applyFont="1" applyFill="1"/>
    <xf numFmtId="165" fontId="15" fillId="0" borderId="0" xfId="0" applyNumberFormat="1" applyFont="1" applyFill="1"/>
    <xf numFmtId="164" fontId="15" fillId="0" borderId="7" xfId="0" applyNumberFormat="1" applyFont="1" applyBorder="1" applyAlignment="1"/>
    <xf numFmtId="164" fontId="15" fillId="0" borderId="12" xfId="0" applyNumberFormat="1" applyFont="1" applyBorder="1" applyAlignment="1"/>
    <xf numFmtId="164" fontId="15" fillId="0" borderId="8" xfId="0" applyNumberFormat="1" applyFont="1" applyBorder="1" applyAlignment="1"/>
    <xf numFmtId="164" fontId="15" fillId="4" borderId="6" xfId="0" applyNumberFormat="1" applyFont="1" applyFill="1" applyBorder="1" applyAlignment="1"/>
    <xf numFmtId="164" fontId="13" fillId="0" borderId="7" xfId="1" applyNumberFormat="1" applyFont="1" applyBorder="1" applyAlignment="1"/>
    <xf numFmtId="164" fontId="13" fillId="0" borderId="13" xfId="1" applyNumberFormat="1" applyFont="1" applyBorder="1" applyAlignment="1"/>
    <xf numFmtId="164" fontId="13" fillId="0" borderId="5" xfId="1" applyNumberFormat="1" applyFont="1" applyBorder="1" applyAlignment="1"/>
    <xf numFmtId="170" fontId="15" fillId="0" borderId="0" xfId="0" applyNumberFormat="1" applyFont="1" applyFill="1"/>
    <xf numFmtId="164" fontId="15" fillId="0" borderId="6" xfId="0" applyNumberFormat="1" applyFont="1" applyBorder="1" applyAlignment="1"/>
    <xf numFmtId="164" fontId="13" fillId="4" borderId="7" xfId="1" applyNumberFormat="1" applyFont="1" applyFill="1" applyBorder="1" applyAlignment="1"/>
    <xf numFmtId="164" fontId="13" fillId="4" borderId="13" xfId="1" applyNumberFormat="1" applyFont="1" applyFill="1" applyBorder="1" applyAlignment="1"/>
    <xf numFmtId="164" fontId="13" fillId="4" borderId="5" xfId="1" applyNumberFormat="1" applyFont="1" applyFill="1" applyBorder="1" applyAlignment="1"/>
    <xf numFmtId="164" fontId="13" fillId="0" borderId="7" xfId="0" applyNumberFormat="1" applyFont="1" applyBorder="1" applyAlignment="1"/>
    <xf numFmtId="164" fontId="13" fillId="0" borderId="12" xfId="0" applyNumberFormat="1" applyFont="1" applyBorder="1" applyAlignment="1"/>
    <xf numFmtId="164" fontId="13" fillId="0" borderId="8" xfId="0" applyNumberFormat="1" applyFont="1" applyBorder="1" applyAlignment="1"/>
    <xf numFmtId="38" fontId="16" fillId="0" borderId="0" xfId="0" applyNumberFormat="1" applyFont="1" applyFill="1"/>
    <xf numFmtId="169" fontId="16" fillId="0" borderId="0" xfId="0" applyNumberFormat="1" applyFont="1" applyFill="1" applyAlignment="1">
      <alignment horizontal="center"/>
    </xf>
    <xf numFmtId="0" fontId="16" fillId="0" borderId="0" xfId="0" applyFont="1" applyFill="1"/>
    <xf numFmtId="164" fontId="13" fillId="0" borderId="3" xfId="1" applyNumberFormat="1" applyFont="1" applyBorder="1" applyAlignment="1"/>
    <xf numFmtId="164" fontId="13" fillId="4" borderId="3" xfId="1" applyNumberFormat="1" applyFont="1" applyFill="1" applyBorder="1" applyAlignment="1"/>
    <xf numFmtId="171" fontId="15" fillId="0" borderId="0" xfId="0" applyNumberFormat="1" applyFont="1" applyFill="1" applyAlignment="1">
      <alignment horizontal="center"/>
    </xf>
    <xf numFmtId="168" fontId="15" fillId="0" borderId="0" xfId="0" applyNumberFormat="1" applyFont="1" applyFill="1"/>
    <xf numFmtId="168" fontId="13" fillId="0" borderId="0" xfId="0" applyNumberFormat="1" applyFont="1" applyFill="1"/>
    <xf numFmtId="164" fontId="13" fillId="0" borderId="0" xfId="0" applyNumberFormat="1" applyFont="1" applyFill="1"/>
    <xf numFmtId="165" fontId="13" fillId="0" borderId="0" xfId="0" applyNumberFormat="1" applyFont="1" applyFill="1"/>
    <xf numFmtId="164" fontId="15" fillId="4" borderId="13" xfId="0" applyNumberFormat="1" applyFont="1" applyFill="1" applyBorder="1" applyAlignment="1"/>
    <xf numFmtId="164" fontId="15" fillId="4" borderId="5" xfId="0" applyNumberFormat="1" applyFont="1" applyFill="1" applyBorder="1" applyAlignment="1"/>
    <xf numFmtId="164" fontId="16" fillId="0" borderId="0" xfId="0" applyNumberFormat="1" applyFont="1" applyFill="1"/>
    <xf numFmtId="164" fontId="15" fillId="4" borderId="3" xfId="0" applyNumberFormat="1" applyFont="1" applyFill="1" applyBorder="1" applyAlignment="1"/>
    <xf numFmtId="172" fontId="15" fillId="0" borderId="0" xfId="0" applyNumberFormat="1" applyFont="1" applyFill="1" applyAlignment="1">
      <alignment horizontal="center"/>
    </xf>
    <xf numFmtId="164" fontId="15" fillId="0" borderId="13" xfId="0" applyNumberFormat="1" applyFont="1" applyBorder="1" applyAlignment="1"/>
    <xf numFmtId="164" fontId="15" fillId="0" borderId="5" xfId="0" applyNumberFormat="1" applyFont="1" applyBorder="1" applyAlignment="1"/>
    <xf numFmtId="38" fontId="17" fillId="0" borderId="0" xfId="0" applyNumberFormat="1" applyFont="1" applyFill="1"/>
    <xf numFmtId="172" fontId="17" fillId="0" borderId="0" xfId="0" applyNumberFormat="1" applyFont="1" applyFill="1" applyAlignment="1">
      <alignment horizontal="center"/>
    </xf>
    <xf numFmtId="0" fontId="17" fillId="0" borderId="0" xfId="0" applyFont="1" applyFill="1"/>
    <xf numFmtId="164" fontId="17" fillId="0" borderId="0" xfId="0" applyNumberFormat="1" applyFont="1" applyFill="1"/>
    <xf numFmtId="164" fontId="18" fillId="0" borderId="0" xfId="0" applyNumberFormat="1" applyFont="1" applyFill="1"/>
    <xf numFmtId="165" fontId="17" fillId="0" borderId="0" xfId="0" applyNumberFormat="1" applyFont="1" applyFill="1"/>
    <xf numFmtId="164" fontId="13" fillId="4" borderId="6" xfId="0" applyNumberFormat="1" applyFont="1" applyFill="1" applyBorder="1" applyAlignment="1"/>
    <xf numFmtId="164" fontId="13" fillId="4" borderId="13" xfId="0" applyNumberFormat="1" applyFont="1" applyFill="1" applyBorder="1" applyAlignment="1"/>
    <xf numFmtId="164" fontId="13" fillId="4" borderId="5" xfId="0" applyNumberFormat="1" applyFont="1" applyFill="1" applyBorder="1" applyAlignment="1"/>
    <xf numFmtId="164" fontId="13" fillId="0" borderId="6" xfId="0" applyNumberFormat="1" applyFont="1" applyBorder="1" applyAlignment="1"/>
    <xf numFmtId="164" fontId="13" fillId="0" borderId="13" xfId="0" applyNumberFormat="1" applyFont="1" applyBorder="1" applyAlignment="1"/>
    <xf numFmtId="164" fontId="13" fillId="0" borderId="5" xfId="0" applyNumberFormat="1" applyFont="1" applyBorder="1" applyAlignment="1"/>
    <xf numFmtId="171" fontId="17" fillId="0" borderId="0" xfId="0" applyNumberFormat="1" applyFont="1" applyFill="1" applyAlignment="1">
      <alignment horizontal="center"/>
    </xf>
    <xf numFmtId="173" fontId="17" fillId="0" borderId="0" xfId="0" applyNumberFormat="1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 applyFill="1"/>
    <xf numFmtId="173" fontId="15" fillId="0" borderId="0" xfId="0" applyNumberFormat="1" applyFont="1" applyFill="1" applyAlignment="1">
      <alignment horizontal="center"/>
    </xf>
    <xf numFmtId="164" fontId="13" fillId="4" borderId="7" xfId="0" applyNumberFormat="1" applyFont="1" applyFill="1" applyBorder="1" applyAlignment="1"/>
    <xf numFmtId="164" fontId="13" fillId="4" borderId="12" xfId="0" applyNumberFormat="1" applyFont="1" applyFill="1" applyBorder="1" applyAlignment="1"/>
    <xf numFmtId="164" fontId="13" fillId="4" borderId="8" xfId="0" applyNumberFormat="1" applyFont="1" applyFill="1" applyBorder="1" applyAlignment="1"/>
    <xf numFmtId="43" fontId="13" fillId="0" borderId="0" xfId="0" applyNumberFormat="1" applyFont="1" applyFill="1"/>
    <xf numFmtId="43" fontId="15" fillId="0" borderId="0" xfId="0" applyNumberFormat="1" applyFont="1" applyFill="1"/>
    <xf numFmtId="37" fontId="15" fillId="0" borderId="0" xfId="0" applyNumberFormat="1" applyFont="1" applyFill="1"/>
    <xf numFmtId="173" fontId="15" fillId="0" borderId="0" xfId="0" applyNumberFormat="1" applyFont="1" applyFill="1"/>
    <xf numFmtId="38" fontId="15" fillId="0" borderId="0" xfId="0" applyNumberFormat="1" applyFont="1" applyFill="1" applyAlignment="1">
      <alignment horizontal="center"/>
    </xf>
    <xf numFmtId="6" fontId="13" fillId="4" borderId="20" xfId="0" applyNumberFormat="1" applyFont="1" applyFill="1" applyBorder="1" applyAlignment="1">
      <alignment wrapText="1"/>
    </xf>
    <xf numFmtId="164" fontId="13" fillId="4" borderId="14" xfId="0" applyNumberFormat="1" applyFont="1" applyFill="1" applyBorder="1" applyAlignment="1">
      <alignment horizontal="right" wrapText="1"/>
    </xf>
    <xf numFmtId="44" fontId="15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1" fontId="15" fillId="0" borderId="0" xfId="0" applyNumberFormat="1" applyFont="1" applyFill="1"/>
    <xf numFmtId="167" fontId="15" fillId="0" borderId="0" xfId="0" applyNumberFormat="1" applyFont="1" applyFill="1" applyAlignment="1">
      <alignment horizontal="right"/>
    </xf>
    <xf numFmtId="174" fontId="15" fillId="0" borderId="0" xfId="0" applyNumberFormat="1" applyFont="1" applyFill="1" applyAlignment="1">
      <alignment horizontal="right"/>
    </xf>
    <xf numFmtId="165" fontId="15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0" fontId="12" fillId="0" borderId="2" xfId="0" applyFont="1" applyFill="1" applyBorder="1" applyAlignment="1">
      <alignment horizontal="left"/>
    </xf>
    <xf numFmtId="44" fontId="12" fillId="0" borderId="2" xfId="0" applyNumberFormat="1" applyFont="1" applyFill="1" applyBorder="1" applyAlignme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3" fillId="3" borderId="21" xfId="0" applyFont="1" applyFill="1" applyBorder="1" applyAlignment="1">
      <alignment horizontal="left" wrapText="1"/>
    </xf>
    <xf numFmtId="0" fontId="13" fillId="3" borderId="22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/>
    </xf>
    <xf numFmtId="0" fontId="15" fillId="0" borderId="0" xfId="0" applyFont="1"/>
    <xf numFmtId="0" fontId="15" fillId="4" borderId="21" xfId="0" applyFont="1" applyFill="1" applyBorder="1" applyAlignment="1">
      <alignment horizontal="left"/>
    </xf>
    <xf numFmtId="0" fontId="20" fillId="4" borderId="22" xfId="0" applyFont="1" applyFill="1" applyBorder="1" applyAlignment="1">
      <alignment wrapText="1"/>
    </xf>
    <xf numFmtId="10" fontId="20" fillId="4" borderId="12" xfId="0" applyNumberFormat="1" applyFont="1" applyFill="1" applyBorder="1" applyAlignment="1">
      <alignment horizontal="right" wrapText="1"/>
    </xf>
    <xf numFmtId="0" fontId="20" fillId="4" borderId="12" xfId="0" applyFont="1" applyFill="1" applyBorder="1" applyAlignment="1">
      <alignment horizontal="right" wrapText="1"/>
    </xf>
    <xf numFmtId="9" fontId="20" fillId="4" borderId="8" xfId="0" applyNumberFormat="1" applyFont="1" applyFill="1" applyBorder="1" applyAlignment="1">
      <alignment horizontal="right" wrapText="1"/>
    </xf>
    <xf numFmtId="0" fontId="15" fillId="0" borderId="21" xfId="0" applyFont="1" applyBorder="1" applyAlignment="1">
      <alignment horizontal="left"/>
    </xf>
    <xf numFmtId="0" fontId="20" fillId="0" borderId="22" xfId="0" applyFont="1" applyBorder="1" applyAlignment="1">
      <alignment wrapText="1"/>
    </xf>
    <xf numFmtId="10" fontId="20" fillId="0" borderId="13" xfId="0" applyNumberFormat="1" applyFont="1" applyBorder="1" applyAlignment="1">
      <alignment horizontal="right" wrapText="1"/>
    </xf>
    <xf numFmtId="0" fontId="20" fillId="0" borderId="13" xfId="0" applyFont="1" applyBorder="1" applyAlignment="1">
      <alignment horizontal="right" wrapText="1"/>
    </xf>
    <xf numFmtId="9" fontId="20" fillId="0" borderId="5" xfId="0" applyNumberFormat="1" applyFont="1" applyBorder="1" applyAlignment="1">
      <alignment horizontal="right" wrapText="1"/>
    </xf>
    <xf numFmtId="10" fontId="20" fillId="4" borderId="13" xfId="0" applyNumberFormat="1" applyFont="1" applyFill="1" applyBorder="1" applyAlignment="1">
      <alignment horizontal="right" wrapText="1"/>
    </xf>
    <xf numFmtId="0" fontId="20" fillId="4" borderId="13" xfId="0" applyFont="1" applyFill="1" applyBorder="1" applyAlignment="1">
      <alignment horizontal="right" wrapText="1"/>
    </xf>
    <xf numFmtId="9" fontId="20" fillId="4" borderId="5" xfId="0" applyNumberFormat="1" applyFont="1" applyFill="1" applyBorder="1" applyAlignment="1">
      <alignment horizontal="right" wrapText="1"/>
    </xf>
    <xf numFmtId="0" fontId="20" fillId="4" borderId="5" xfId="0" applyFont="1" applyFill="1" applyBorder="1" applyAlignment="1">
      <alignment horizontal="right" wrapText="1"/>
    </xf>
    <xf numFmtId="6" fontId="15" fillId="4" borderId="21" xfId="0" applyNumberFormat="1" applyFont="1" applyFill="1" applyBorder="1" applyAlignment="1">
      <alignment horizontal="left"/>
    </xf>
    <xf numFmtId="166" fontId="15" fillId="0" borderId="0" xfId="0" applyNumberFormat="1" applyFont="1"/>
    <xf numFmtId="10" fontId="15" fillId="0" borderId="0" xfId="0" applyNumberFormat="1" applyFont="1"/>
    <xf numFmtId="6" fontId="15" fillId="0" borderId="21" xfId="0" applyNumberFormat="1" applyFont="1" applyBorder="1" applyAlignment="1">
      <alignment horizontal="left"/>
    </xf>
    <xf numFmtId="6" fontId="20" fillId="0" borderId="22" xfId="0" applyNumberFormat="1" applyFont="1" applyBorder="1" applyAlignment="1">
      <alignment wrapText="1"/>
    </xf>
    <xf numFmtId="3" fontId="20" fillId="0" borderId="13" xfId="0" applyNumberFormat="1" applyFont="1" applyBorder="1" applyAlignment="1">
      <alignment horizontal="right" wrapText="1"/>
    </xf>
    <xf numFmtId="3" fontId="20" fillId="0" borderId="5" xfId="0" applyNumberFormat="1" applyFont="1" applyBorder="1" applyAlignment="1">
      <alignment horizontal="right" wrapText="1"/>
    </xf>
    <xf numFmtId="167" fontId="15" fillId="0" borderId="0" xfId="0" applyNumberFormat="1" applyFont="1"/>
    <xf numFmtId="6" fontId="20" fillId="4" borderId="22" xfId="0" applyNumberFormat="1" applyFont="1" applyFill="1" applyBorder="1" applyAlignment="1">
      <alignment wrapText="1"/>
    </xf>
    <xf numFmtId="175" fontId="20" fillId="4" borderId="13" xfId="0" applyNumberFormat="1" applyFont="1" applyFill="1" applyBorder="1" applyAlignment="1">
      <alignment horizontal="right" wrapText="1"/>
    </xf>
    <xf numFmtId="2" fontId="20" fillId="4" borderId="5" xfId="0" applyNumberFormat="1" applyFont="1" applyFill="1" applyBorder="1" applyAlignment="1">
      <alignment horizontal="right" wrapText="1"/>
    </xf>
    <xf numFmtId="2" fontId="20" fillId="0" borderId="5" xfId="0" applyNumberFormat="1" applyFont="1" applyBorder="1" applyAlignment="1">
      <alignment horizontal="right" wrapText="1"/>
    </xf>
    <xf numFmtId="0" fontId="15" fillId="4" borderId="21" xfId="0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right" wrapText="1"/>
    </xf>
    <xf numFmtId="3" fontId="20" fillId="4" borderId="5" xfId="0" applyNumberFormat="1" applyFont="1" applyFill="1" applyBorder="1" applyAlignment="1">
      <alignment horizontal="right" wrapText="1"/>
    </xf>
    <xf numFmtId="0" fontId="13" fillId="0" borderId="21" xfId="0" applyFont="1" applyBorder="1" applyAlignment="1">
      <alignment horizontal="left"/>
    </xf>
    <xf numFmtId="0" fontId="20" fillId="4" borderId="15" xfId="0" applyFont="1" applyFill="1" applyBorder="1" applyAlignment="1">
      <alignment horizontal="right" wrapText="1"/>
    </xf>
    <xf numFmtId="0" fontId="20" fillId="4" borderId="16" xfId="0" applyFont="1" applyFill="1" applyBorder="1" applyAlignment="1">
      <alignment horizontal="right" wrapText="1"/>
    </xf>
    <xf numFmtId="6" fontId="20" fillId="0" borderId="22" xfId="0" applyNumberFormat="1" applyFont="1" applyBorder="1" applyAlignment="1">
      <alignment horizontal="right" wrapText="1"/>
    </xf>
    <xf numFmtId="6" fontId="15" fillId="0" borderId="0" xfId="0" applyNumberFormat="1" applyFont="1"/>
    <xf numFmtId="6" fontId="20" fillId="4" borderId="22" xfId="0" applyNumberFormat="1" applyFont="1" applyFill="1" applyBorder="1" applyAlignment="1">
      <alignment horizontal="right" wrapText="1"/>
    </xf>
    <xf numFmtId="0" fontId="20" fillId="0" borderId="5" xfId="0" applyFon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21" fillId="0" borderId="15" xfId="0" applyFont="1" applyBorder="1" applyAlignment="1">
      <alignment horizontal="right" wrapText="1"/>
    </xf>
    <xf numFmtId="3" fontId="21" fillId="0" borderId="15" xfId="0" applyNumberFormat="1" applyFont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3" fontId="20" fillId="4" borderId="17" xfId="0" applyNumberFormat="1" applyFont="1" applyFill="1" applyBorder="1" applyAlignment="1">
      <alignment horizontal="right" wrapText="1"/>
    </xf>
    <xf numFmtId="0" fontId="20" fillId="4" borderId="17" xfId="0" applyFont="1" applyFill="1" applyBorder="1" applyAlignment="1">
      <alignment horizontal="right" wrapText="1"/>
    </xf>
    <xf numFmtId="3" fontId="20" fillId="4" borderId="18" xfId="0" applyNumberFormat="1" applyFont="1" applyFill="1" applyBorder="1" applyAlignment="1">
      <alignment horizontal="right" wrapText="1"/>
    </xf>
    <xf numFmtId="0" fontId="20" fillId="0" borderId="22" xfId="0" applyFont="1" applyBorder="1" applyAlignment="1">
      <alignment vertical="center"/>
    </xf>
    <xf numFmtId="8" fontId="20" fillId="0" borderId="22" xfId="0" applyNumberFormat="1" applyFont="1" applyBorder="1" applyAlignment="1">
      <alignment horizontal="right" wrapText="1"/>
    </xf>
    <xf numFmtId="0" fontId="15" fillId="0" borderId="21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right"/>
    </xf>
    <xf numFmtId="0" fontId="20" fillId="0" borderId="13" xfId="0" applyFont="1" applyFill="1" applyBorder="1" applyAlignment="1">
      <alignment horizontal="right" wrapText="1"/>
    </xf>
    <xf numFmtId="164" fontId="15" fillId="4" borderId="25" xfId="0" applyNumberFormat="1" applyFont="1" applyFill="1" applyBorder="1" applyAlignment="1"/>
    <xf numFmtId="164" fontId="13" fillId="0" borderId="4" xfId="1" applyNumberFormat="1" applyFont="1" applyBorder="1" applyAlignment="1"/>
    <xf numFmtId="164" fontId="13" fillId="0" borderId="19" xfId="1" applyNumberFormat="1" applyFont="1" applyBorder="1" applyAlignment="1"/>
  </cellXfs>
  <cellStyles count="3">
    <cellStyle name="Currency" xfId="1" builtinId="4"/>
    <cellStyle name="Normal" xfId="0" builtinId="0"/>
    <cellStyle name="Normal 2" xfId="2" xr:uid="{00000000-0005-0000-0000-000002000000}"/>
  </cellStyles>
  <dxfs count="46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  <bottom style="double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  <bottom style="double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</font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wholeTable" dxfId="45"/>
    </tableStyle>
    <tableStyle name="Table Style3" pivot="0" count="0" xr9:uid="{00000000-0011-0000-FFFF-FFFF02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2.%20Files%20Received\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FY17\Post%20Big%20Release\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3.%20Manager%20Submission%20Versions\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IT%20Budget%20Review\FY11\Copy%20of%20FY11%20Current%20Year%20Estimates%20(CYEs)\Salary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  <sheetName val="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P63" totalsRowShown="0" headerRowDxfId="44" dataDxfId="43" tableBorderDxfId="42">
  <autoFilter ref="A2:P63" xr:uid="{00000000-0009-0000-0100-000004000000}"/>
  <tableColumns count="16">
    <tableColumn id="1" xr3:uid="{00000000-0010-0000-0000-000001000000}" name="FY 2026 Department DCA IT Internal Service Charges Allocation" dataDxfId="41"/>
    <tableColumn id="17" xr3:uid="{A2BE8E5C-CCA9-4745-ABCE-4055B562739C}" name="DA"/>
    <tableColumn id="18" xr3:uid="{9E9D7138-7601-495F-989C-E5D3B9A00401}" name="DCA"/>
    <tableColumn id="2" xr3:uid="{00000000-0010-0000-0000-000002000000}" name="DCHS" dataDxfId="40"/>
    <tableColumn id="3" xr3:uid="{00000000-0010-0000-0000-000003000000}" name="DCJ" dataDxfId="39"/>
    <tableColumn id="4" xr3:uid="{00000000-0010-0000-0000-000004000000}" name="DCM" dataDxfId="38"/>
    <tableColumn id="19" xr3:uid="{8D47B28A-ED77-4946-ABE8-42FB32664F3C}" name="DCS"/>
    <tableColumn id="8" xr3:uid="{00000000-0010-0000-0000-000008000000}" name="Health" dataDxfId="37"/>
    <tableColumn id="20" xr3:uid="{99918165-1629-4162-B565-A371040EF389}" name="JOHS"/>
    <tableColumn id="9" xr3:uid="{00000000-0010-0000-0000-000009000000}" name="Lib - Staff" dataDxfId="36"/>
    <tableColumn id="10" xr3:uid="{00000000-0010-0000-0000-00000A000000}" name="Lib - Public" dataDxfId="35"/>
    <tableColumn id="12" xr3:uid="{00000000-0010-0000-0000-00000C000000}" name="MCSO" dataDxfId="34"/>
    <tableColumn id="21" xr3:uid="{45019872-5238-4F1E-8E3A-793B1543BA92}" name="NOND"/>
    <tableColumn id="13" xr3:uid="{00000000-0010-0000-0000-00000D000000}" name="DSS-J" dataDxfId="33"/>
    <tableColumn id="15" xr3:uid="{00000000-0010-0000-0000-00000F000000}" name="External" dataDxfId="32"/>
    <tableColumn id="16" xr3:uid="{00000000-0010-0000-0000-000010000000}" name="Total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E1B121-0E6F-4AEE-8819-8490C0451093}" name="Table48" displayName="Table48" ref="A65:P120" totalsRowShown="0" headerRowDxfId="30" dataDxfId="29" tableBorderDxfId="28">
  <autoFilter ref="A65:P120" xr:uid="{53E96C6F-ED7C-4FAB-B3E6-8FC1C705F196}"/>
  <tableColumns count="16">
    <tableColumn id="1" xr3:uid="{B103A68A-4EBB-4AEE-A50F-71973B693E50}" name="Adopted FY 2025 Department DCA IT Internal Service Charges Allocation" dataDxfId="27"/>
    <tableColumn id="17" xr3:uid="{704BA4AA-733A-4307-9E2F-835595BAB4B3}" name="DA"/>
    <tableColumn id="18" xr3:uid="{4F507581-AEDF-462A-BD60-A06543DFA824}" name="DCA"/>
    <tableColumn id="2" xr3:uid="{C604024F-D819-49C8-9B48-968E765E0222}" name="DCHS" dataDxfId="26"/>
    <tableColumn id="3" xr3:uid="{93367C82-72E1-4985-A388-28D5CF1F59A8}" name="DCJ" dataDxfId="25"/>
    <tableColumn id="4" xr3:uid="{B5590F21-EC17-4AC2-B7AA-24106EA11288}" name="DCM" dataDxfId="24"/>
    <tableColumn id="19" xr3:uid="{0B870A7A-CC12-40F2-82D1-8AD204A13BF7}" name="DCS"/>
    <tableColumn id="8" xr3:uid="{563C48A7-4079-4C86-A5BF-E3488C13B844}" name="Health" dataDxfId="23"/>
    <tableColumn id="20" xr3:uid="{A72F02EA-DC16-4304-9EA3-72601596E9E4}" name="JOHS"/>
    <tableColumn id="9" xr3:uid="{E6EF584B-8A51-47D9-8462-79BFFEE7276A}" name="Lib - Staff" dataDxfId="22"/>
    <tableColumn id="10" xr3:uid="{615DB0E4-BE08-47DD-A74D-5938E7BA3E76}" name="Lib - Public" dataDxfId="21"/>
    <tableColumn id="12" xr3:uid="{75FC33F9-4532-4C6D-80C4-59867E68FC44}" name="MCSO" dataDxfId="20"/>
    <tableColumn id="21" xr3:uid="{A7731F67-6B35-4C92-BF5D-916CD0380E00}" name="NOND"/>
    <tableColumn id="13" xr3:uid="{5F9DCC70-1656-4E8E-A11F-181B2F7B2029}" name="DSS-J" dataDxfId="19"/>
    <tableColumn id="15" xr3:uid="{58A0D5B2-88B1-4F2C-9303-4A04B21EE9EA}" name="External" dataDxfId="18"/>
    <tableColumn id="16" xr3:uid="{8A5539B2-D50E-4B61-89D9-E72AF922956A}" name="Total" dataDxfId="17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S51" totalsRowShown="0" headerRowDxfId="16" dataDxfId="15" tableBorderDxfId="14">
  <autoFilter ref="A2:S51" xr:uid="{00000000-0009-0000-0100-000003000000}"/>
  <tableColumns count="19">
    <tableColumn id="1" xr3:uid="{00000000-0010-0000-0200-000001000000}" name="FY26 Projected Allocations" dataDxfId="13"/>
    <tableColumn id="2" xr3:uid="{00000000-0010-0000-0200-000002000000}" name="Driver" dataDxfId="12"/>
    <tableColumn id="3" xr3:uid="{00000000-0010-0000-0200-000003000000}" name="Service_x000a_Rate per unit value" dataDxfId="11"/>
    <tableColumn id="20" xr3:uid="{A952F591-30D8-42A1-A014-5B13583626F0}" name="DA"/>
    <tableColumn id="22" xr3:uid="{558B570E-1766-4B9C-A1AD-E34A5A125D3F}" name="DCA"/>
    <tableColumn id="4" xr3:uid="{00000000-0010-0000-0200-000004000000}" name="DCHS" dataDxfId="10"/>
    <tableColumn id="5" xr3:uid="{00000000-0010-0000-0200-000005000000}" name="DCJ" dataDxfId="9"/>
    <tableColumn id="6" xr3:uid="{00000000-0010-0000-0200-000006000000}" name="DCM" dataDxfId="8"/>
    <tableColumn id="23" xr3:uid="{2C7C774C-8CDD-46AA-AFD3-884E8CEF399D}" name="DCS"/>
    <tableColumn id="7" xr3:uid="{00000000-0010-0000-0200-000007000000}" name="Health" dataDxfId="7"/>
    <tableColumn id="8" xr3:uid="{00000000-0010-0000-0200-000008000000}" name="JOHS" dataDxfId="6"/>
    <tableColumn id="11" xr3:uid="{00000000-0010-0000-0200-00000B000000}" name="Lib - Staff" dataDxfId="5"/>
    <tableColumn id="12" xr3:uid="{00000000-0010-0000-0200-00000C000000}" name="Lib - Public" dataDxfId="4"/>
    <tableColumn id="15" xr3:uid="{00000000-0010-0000-0200-00000F000000}" name="MCSO" dataDxfId="3"/>
    <tableColumn id="24" xr3:uid="{F9D8509A-1294-4B32-BF48-BA2287A3CFD1}" name="NOND"/>
    <tableColumn id="16" xr3:uid="{00000000-0010-0000-0200-000010000000}" name="DSS-J" dataDxfId="2"/>
    <tableColumn id="25" xr3:uid="{E9D2CB18-0FA5-42AB-B84B-495151D3F0DF}" name="External"/>
    <tableColumn id="17" xr3:uid="{00000000-0010-0000-0200-000011000000}" name="IT and Enterprise" dataDxfId="1"/>
    <tableColumn id="19" xr3:uid="{00000000-0010-0000-0200-000013000000}" name="Total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A10"/>
  <sheetViews>
    <sheetView zoomScaleNormal="100" workbookViewId="0">
      <selection activeCell="A4" sqref="A4"/>
    </sheetView>
  </sheetViews>
  <sheetFormatPr defaultColWidth="9.109375" defaultRowHeight="14.4" x14ac:dyDescent="0.3"/>
  <cols>
    <col min="1" max="1" width="130.109375" style="1" customWidth="1"/>
    <col min="2" max="16384" width="9.109375" style="1"/>
  </cols>
  <sheetData>
    <row r="1" spans="1:1" ht="20.399999999999999" customHeight="1" x14ac:dyDescent="0.35">
      <c r="A1" s="7" t="s">
        <v>120</v>
      </c>
    </row>
    <row r="2" spans="1:1" ht="60" customHeight="1" x14ac:dyDescent="0.3">
      <c r="A2" s="11" t="s">
        <v>131</v>
      </c>
    </row>
    <row r="3" spans="1:1" ht="29.4" customHeight="1" x14ac:dyDescent="0.35">
      <c r="A3" s="7" t="s">
        <v>72</v>
      </c>
    </row>
    <row r="4" spans="1:1" s="2" customFormat="1" ht="105" x14ac:dyDescent="0.3">
      <c r="A4" s="10" t="s">
        <v>121</v>
      </c>
    </row>
    <row r="5" spans="1:1" ht="49.95" customHeight="1" x14ac:dyDescent="0.3">
      <c r="A5" s="8" t="s">
        <v>107</v>
      </c>
    </row>
    <row r="6" spans="1:1" ht="25.95" customHeight="1" x14ac:dyDescent="0.35">
      <c r="A6" s="9" t="s">
        <v>101</v>
      </c>
    </row>
    <row r="7" spans="1:1" x14ac:dyDescent="0.3">
      <c r="A7" s="4"/>
    </row>
    <row r="8" spans="1:1" x14ac:dyDescent="0.3">
      <c r="A8" s="3"/>
    </row>
    <row r="9" spans="1:1" x14ac:dyDescent="0.3">
      <c r="A9" s="5"/>
    </row>
    <row r="10" spans="1:1" x14ac:dyDescent="0.3">
      <c r="A10" s="6"/>
    </row>
  </sheetData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21"/>
  <sheetViews>
    <sheetView showGridLines="0" tabSelected="1" zoomScaleNormal="100" workbookViewId="0">
      <pane xSplit="1" ySplit="2" topLeftCell="G3" activePane="bottomRight" state="frozen"/>
      <selection pane="topRight" activeCell="C1" sqref="C1"/>
      <selection pane="bottomLeft" activeCell="A4" sqref="A4"/>
      <selection pane="bottomRight" activeCell="G1" sqref="G1"/>
    </sheetView>
  </sheetViews>
  <sheetFormatPr defaultColWidth="12.5546875" defaultRowHeight="15.6" outlineLevelRow="1" x14ac:dyDescent="0.3"/>
  <cols>
    <col min="1" max="1" width="101.44140625" style="101" customWidth="1"/>
    <col min="2" max="16" width="15.109375" style="14" customWidth="1"/>
    <col min="17" max="17" width="11.33203125" style="14" customWidth="1"/>
    <col min="18" max="18" width="14.88671875" style="14" customWidth="1"/>
    <col min="19" max="19" width="11.44140625" style="14" customWidth="1"/>
    <col min="20" max="20" width="8" style="14" customWidth="1"/>
    <col min="21" max="21" width="14.44140625" style="14" customWidth="1"/>
    <col min="22" max="22" width="15" style="14" customWidth="1"/>
    <col min="23" max="23" width="9.109375" style="14" customWidth="1"/>
    <col min="24" max="24" width="1.44140625" style="14" customWidth="1"/>
    <col min="25" max="25" width="33.33203125" style="14" customWidth="1"/>
    <col min="26" max="26" width="11" style="14" customWidth="1"/>
    <col min="27" max="16384" width="12.5546875" style="14"/>
  </cols>
  <sheetData>
    <row r="1" spans="1:26" x14ac:dyDescent="0.3">
      <c r="A1" s="13" t="s">
        <v>114</v>
      </c>
    </row>
    <row r="2" spans="1:26" x14ac:dyDescent="0.3">
      <c r="A2" s="15" t="s">
        <v>113</v>
      </c>
      <c r="B2" s="16" t="s">
        <v>111</v>
      </c>
      <c r="C2" s="16" t="s">
        <v>7</v>
      </c>
      <c r="D2" s="16" t="s">
        <v>0</v>
      </c>
      <c r="E2" s="16" t="s">
        <v>1</v>
      </c>
      <c r="F2" s="16" t="s">
        <v>2</v>
      </c>
      <c r="G2" s="16" t="s">
        <v>4</v>
      </c>
      <c r="H2" s="16" t="s">
        <v>5</v>
      </c>
      <c r="I2" s="16" t="s">
        <v>46</v>
      </c>
      <c r="J2" s="16" t="s">
        <v>47</v>
      </c>
      <c r="K2" s="16" t="s">
        <v>48</v>
      </c>
      <c r="L2" s="16" t="s">
        <v>6</v>
      </c>
      <c r="M2" s="16" t="s">
        <v>3</v>
      </c>
      <c r="N2" s="16" t="s">
        <v>15</v>
      </c>
      <c r="O2" s="16" t="s">
        <v>8</v>
      </c>
      <c r="P2" s="17" t="s">
        <v>9</v>
      </c>
      <c r="Q2" s="18"/>
      <c r="R2" s="19"/>
      <c r="S2" s="20"/>
      <c r="T2" s="19"/>
      <c r="U2" s="21"/>
      <c r="V2" s="21"/>
      <c r="W2" s="21"/>
      <c r="X2" s="19"/>
      <c r="Y2" s="22"/>
      <c r="Z2" s="19"/>
    </row>
    <row r="3" spans="1:26" x14ac:dyDescent="0.3">
      <c r="A3" s="23" t="s">
        <v>123</v>
      </c>
      <c r="B3" s="24">
        <v>30940</v>
      </c>
      <c r="C3" s="24">
        <v>57026</v>
      </c>
      <c r="D3" s="24">
        <v>234575</v>
      </c>
      <c r="E3" s="24">
        <v>1278666</v>
      </c>
      <c r="F3" s="24">
        <v>77652</v>
      </c>
      <c r="G3" s="24">
        <v>56419</v>
      </c>
      <c r="H3" s="24">
        <v>505954</v>
      </c>
      <c r="I3" s="24">
        <v>27502</v>
      </c>
      <c r="J3" s="24">
        <v>142767</v>
      </c>
      <c r="K3" s="24">
        <v>0</v>
      </c>
      <c r="L3" s="24">
        <v>1208730</v>
      </c>
      <c r="M3" s="24">
        <v>39028</v>
      </c>
      <c r="N3" s="24">
        <v>383467</v>
      </c>
      <c r="O3" s="24">
        <v>0</v>
      </c>
      <c r="P3" s="25">
        <f>SUM(B3:O3)</f>
        <v>4042726</v>
      </c>
      <c r="Q3" s="26"/>
      <c r="R3" s="27"/>
      <c r="S3" s="28"/>
      <c r="T3" s="29"/>
      <c r="U3" s="30"/>
      <c r="V3" s="30"/>
      <c r="W3" s="31"/>
      <c r="X3" s="29"/>
      <c r="Y3" s="29"/>
      <c r="Z3" s="29"/>
    </row>
    <row r="4" spans="1:26" x14ac:dyDescent="0.3">
      <c r="A4" s="32" t="s">
        <v>124</v>
      </c>
      <c r="B4" s="33">
        <v>144836</v>
      </c>
      <c r="C4" s="33">
        <v>264949</v>
      </c>
      <c r="D4" s="33">
        <v>1027128</v>
      </c>
      <c r="E4" s="33">
        <v>549387</v>
      </c>
      <c r="F4" s="33">
        <v>342574</v>
      </c>
      <c r="G4" s="33">
        <v>247186</v>
      </c>
      <c r="H4" s="33">
        <v>2568958</v>
      </c>
      <c r="I4" s="33">
        <v>118646</v>
      </c>
      <c r="J4" s="33">
        <v>619700</v>
      </c>
      <c r="K4" s="33">
        <v>0</v>
      </c>
      <c r="L4" s="33">
        <v>481940</v>
      </c>
      <c r="M4" s="33">
        <v>168373</v>
      </c>
      <c r="N4" s="33">
        <v>3786</v>
      </c>
      <c r="O4" s="33">
        <v>0</v>
      </c>
      <c r="P4" s="34">
        <f t="shared" ref="P4:P22" si="0">SUM(B4:O4)</f>
        <v>6537463</v>
      </c>
      <c r="Q4" s="26"/>
      <c r="R4" s="27"/>
      <c r="S4" s="28"/>
      <c r="T4" s="29"/>
      <c r="U4" s="30"/>
      <c r="V4" s="30"/>
      <c r="W4" s="31"/>
      <c r="X4" s="29"/>
      <c r="Y4" s="29"/>
      <c r="Z4" s="29"/>
    </row>
    <row r="5" spans="1:26" x14ac:dyDescent="0.3">
      <c r="A5" s="23" t="s">
        <v>125</v>
      </c>
      <c r="B5" s="24">
        <v>28233</v>
      </c>
      <c r="C5" s="24">
        <v>52038</v>
      </c>
      <c r="D5" s="24">
        <v>1349260</v>
      </c>
      <c r="E5" s="24">
        <v>107398</v>
      </c>
      <c r="F5" s="24">
        <v>70860</v>
      </c>
      <c r="G5" s="24">
        <v>51485</v>
      </c>
      <c r="H5" s="24">
        <v>1297335</v>
      </c>
      <c r="I5" s="24">
        <v>245830</v>
      </c>
      <c r="J5" s="24">
        <v>130280</v>
      </c>
      <c r="K5" s="24">
        <v>0</v>
      </c>
      <c r="L5" s="24">
        <v>100339</v>
      </c>
      <c r="M5" s="24">
        <v>35615</v>
      </c>
      <c r="N5" s="24">
        <v>0</v>
      </c>
      <c r="O5" s="24">
        <v>0</v>
      </c>
      <c r="P5" s="25">
        <f t="shared" si="0"/>
        <v>3468673</v>
      </c>
      <c r="Q5" s="26"/>
      <c r="R5" s="27"/>
      <c r="S5" s="28"/>
      <c r="T5" s="29"/>
      <c r="U5" s="30"/>
      <c r="V5" s="30"/>
      <c r="W5" s="31"/>
      <c r="X5" s="29"/>
      <c r="Y5" s="29"/>
      <c r="Z5" s="29"/>
    </row>
    <row r="6" spans="1:26" x14ac:dyDescent="0.3">
      <c r="A6" s="32" t="s">
        <v>126</v>
      </c>
      <c r="B6" s="33">
        <v>65396</v>
      </c>
      <c r="C6" s="33">
        <v>142578</v>
      </c>
      <c r="D6" s="33">
        <v>495809</v>
      </c>
      <c r="E6" s="33">
        <v>270805</v>
      </c>
      <c r="F6" s="33">
        <v>164130</v>
      </c>
      <c r="G6" s="33">
        <v>141296</v>
      </c>
      <c r="H6" s="33">
        <v>1069409</v>
      </c>
      <c r="I6" s="33">
        <v>58129</v>
      </c>
      <c r="J6" s="33">
        <v>301760</v>
      </c>
      <c r="K6" s="33">
        <v>0</v>
      </c>
      <c r="L6" s="33">
        <v>232411</v>
      </c>
      <c r="M6" s="33">
        <v>82492</v>
      </c>
      <c r="N6" s="33">
        <v>0</v>
      </c>
      <c r="O6" s="33">
        <v>0</v>
      </c>
      <c r="P6" s="34">
        <f t="shared" si="0"/>
        <v>3024215</v>
      </c>
      <c r="Q6" s="26"/>
      <c r="R6" s="27"/>
      <c r="S6" s="28"/>
      <c r="T6" s="29"/>
      <c r="U6" s="30"/>
      <c r="V6" s="30"/>
      <c r="W6" s="31"/>
      <c r="X6" s="29"/>
      <c r="Y6" s="29"/>
      <c r="Z6" s="29"/>
    </row>
    <row r="7" spans="1:26" x14ac:dyDescent="0.3">
      <c r="A7" s="23" t="s">
        <v>53</v>
      </c>
      <c r="B7" s="24">
        <v>20423</v>
      </c>
      <c r="C7" s="24">
        <v>37643</v>
      </c>
      <c r="D7" s="24">
        <v>154845</v>
      </c>
      <c r="E7" s="24">
        <v>77689</v>
      </c>
      <c r="F7" s="24">
        <v>51259</v>
      </c>
      <c r="G7" s="24">
        <v>37243</v>
      </c>
      <c r="H7" s="24">
        <v>333984</v>
      </c>
      <c r="I7" s="24">
        <v>18154</v>
      </c>
      <c r="J7" s="24">
        <v>94242</v>
      </c>
      <c r="K7" s="24">
        <v>0</v>
      </c>
      <c r="L7" s="24">
        <v>72583</v>
      </c>
      <c r="M7" s="24">
        <v>25763</v>
      </c>
      <c r="N7" s="24">
        <v>0</v>
      </c>
      <c r="O7" s="24">
        <v>0</v>
      </c>
      <c r="P7" s="25">
        <f t="shared" si="0"/>
        <v>923828</v>
      </c>
      <c r="Q7" s="26"/>
      <c r="R7" s="27"/>
      <c r="S7" s="28"/>
      <c r="T7" s="29"/>
      <c r="U7" s="30"/>
      <c r="V7" s="30"/>
      <c r="W7" s="31"/>
      <c r="X7" s="29"/>
      <c r="Y7" s="29"/>
      <c r="Z7" s="29"/>
    </row>
    <row r="8" spans="1:26" x14ac:dyDescent="0.3">
      <c r="A8" s="32" t="s">
        <v>127</v>
      </c>
      <c r="B8" s="33">
        <v>90090</v>
      </c>
      <c r="C8" s="33">
        <v>427630</v>
      </c>
      <c r="D8" s="33">
        <v>729198</v>
      </c>
      <c r="E8" s="33">
        <v>412294</v>
      </c>
      <c r="F8" s="33">
        <v>288639</v>
      </c>
      <c r="G8" s="33">
        <v>236789</v>
      </c>
      <c r="H8" s="33">
        <v>1537865</v>
      </c>
      <c r="I8" s="33">
        <v>114879</v>
      </c>
      <c r="J8" s="33">
        <v>415710</v>
      </c>
      <c r="K8" s="33">
        <v>0</v>
      </c>
      <c r="L8" s="33">
        <v>320173</v>
      </c>
      <c r="M8" s="33">
        <v>163356</v>
      </c>
      <c r="N8" s="33">
        <v>0</v>
      </c>
      <c r="O8" s="33">
        <v>0</v>
      </c>
      <c r="P8" s="34">
        <f t="shared" si="0"/>
        <v>4736623</v>
      </c>
      <c r="Q8" s="26"/>
      <c r="R8" s="27"/>
      <c r="S8" s="28"/>
      <c r="T8" s="29"/>
      <c r="U8" s="30"/>
      <c r="V8" s="30"/>
      <c r="W8" s="31"/>
      <c r="X8" s="29"/>
      <c r="Y8" s="29"/>
      <c r="Z8" s="29"/>
    </row>
    <row r="9" spans="1:26" x14ac:dyDescent="0.3">
      <c r="A9" s="35" t="s">
        <v>108</v>
      </c>
      <c r="B9" s="24">
        <v>-32917</v>
      </c>
      <c r="C9" s="24">
        <v>10728</v>
      </c>
      <c r="D9" s="24">
        <v>-171693</v>
      </c>
      <c r="E9" s="24">
        <v>279413</v>
      </c>
      <c r="F9" s="24">
        <v>105872</v>
      </c>
      <c r="G9" s="24">
        <v>86247</v>
      </c>
      <c r="H9" s="24">
        <v>-307524</v>
      </c>
      <c r="I9" s="24">
        <v>0</v>
      </c>
      <c r="J9" s="24">
        <v>0</v>
      </c>
      <c r="K9" s="24">
        <v>0</v>
      </c>
      <c r="L9" s="24">
        <v>50683</v>
      </c>
      <c r="M9" s="24">
        <v>-20807</v>
      </c>
      <c r="N9" s="24">
        <v>0</v>
      </c>
      <c r="O9" s="24">
        <v>0</v>
      </c>
      <c r="P9" s="25">
        <f t="shared" si="0"/>
        <v>2</v>
      </c>
      <c r="Q9" s="26"/>
      <c r="R9" s="27"/>
      <c r="S9" s="28"/>
      <c r="T9" s="29"/>
      <c r="U9" s="30"/>
      <c r="V9" s="30"/>
      <c r="W9" s="31"/>
      <c r="X9" s="29"/>
      <c r="Y9" s="29"/>
      <c r="Z9" s="29"/>
    </row>
    <row r="10" spans="1:26" x14ac:dyDescent="0.3">
      <c r="A10" s="36" t="s">
        <v>75</v>
      </c>
      <c r="B10" s="37">
        <f>SUM(B3:B9)</f>
        <v>347001</v>
      </c>
      <c r="C10" s="37">
        <f>SUM(C3:C9)</f>
        <v>992592</v>
      </c>
      <c r="D10" s="37">
        <f>SUM(D3:D9)</f>
        <v>3819122</v>
      </c>
      <c r="E10" s="37">
        <f t="shared" ref="E10:O10" si="1">SUM(E3:E9)</f>
        <v>2975652</v>
      </c>
      <c r="F10" s="37">
        <f t="shared" si="1"/>
        <v>1100986</v>
      </c>
      <c r="G10" s="37">
        <f>SUM(G3:G9)</f>
        <v>856665</v>
      </c>
      <c r="H10" s="37">
        <f t="shared" si="1"/>
        <v>7005981</v>
      </c>
      <c r="I10" s="37">
        <f>SUM(I3:I9)</f>
        <v>583140</v>
      </c>
      <c r="J10" s="37">
        <f>SUM(J3:J9)</f>
        <v>1704459</v>
      </c>
      <c r="K10" s="37">
        <f t="shared" si="1"/>
        <v>0</v>
      </c>
      <c r="L10" s="37">
        <f t="shared" si="1"/>
        <v>2466859</v>
      </c>
      <c r="M10" s="37">
        <f>SUM(M3:M9)</f>
        <v>493820</v>
      </c>
      <c r="N10" s="37">
        <f t="shared" si="1"/>
        <v>387253</v>
      </c>
      <c r="O10" s="37">
        <f t="shared" si="1"/>
        <v>0</v>
      </c>
      <c r="P10" s="38">
        <f t="shared" si="0"/>
        <v>22733530</v>
      </c>
      <c r="Q10" s="39"/>
      <c r="R10" s="27"/>
      <c r="S10" s="28"/>
      <c r="T10" s="29"/>
      <c r="U10" s="30"/>
      <c r="V10" s="30"/>
      <c r="W10" s="31"/>
      <c r="X10" s="29"/>
      <c r="Y10" s="29"/>
      <c r="Z10" s="29"/>
    </row>
    <row r="11" spans="1:26" x14ac:dyDescent="0.3">
      <c r="A11" s="23" t="s">
        <v>55</v>
      </c>
      <c r="B11" s="24">
        <v>13312</v>
      </c>
      <c r="C11" s="24">
        <v>24536</v>
      </c>
      <c r="D11" s="24">
        <v>100930</v>
      </c>
      <c r="E11" s="24">
        <v>50639</v>
      </c>
      <c r="F11" s="24">
        <v>33411</v>
      </c>
      <c r="G11" s="24">
        <v>24275</v>
      </c>
      <c r="H11" s="24">
        <v>2492146</v>
      </c>
      <c r="I11" s="24">
        <v>11833</v>
      </c>
      <c r="J11" s="24">
        <v>61428</v>
      </c>
      <c r="K11" s="24">
        <v>0</v>
      </c>
      <c r="L11" s="24">
        <v>314939</v>
      </c>
      <c r="M11" s="24">
        <v>16793</v>
      </c>
      <c r="N11" s="24">
        <v>0</v>
      </c>
      <c r="O11" s="24">
        <v>0</v>
      </c>
      <c r="P11" s="25">
        <f t="shared" si="0"/>
        <v>3144242</v>
      </c>
      <c r="Q11" s="26"/>
      <c r="R11" s="27"/>
      <c r="S11" s="28"/>
      <c r="T11" s="29"/>
      <c r="U11" s="30"/>
      <c r="V11" s="30"/>
      <c r="W11" s="31"/>
      <c r="X11" s="29"/>
      <c r="Y11" s="29"/>
      <c r="Z11" s="29"/>
    </row>
    <row r="12" spans="1:26" x14ac:dyDescent="0.3">
      <c r="A12" s="32" t="s">
        <v>56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1011785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4">
        <f t="shared" si="0"/>
        <v>1011785</v>
      </c>
      <c r="Q12" s="26"/>
      <c r="R12" s="27"/>
      <c r="S12" s="28"/>
      <c r="T12" s="29"/>
      <c r="U12" s="30"/>
      <c r="V12" s="30"/>
      <c r="W12" s="31"/>
      <c r="X12" s="29"/>
      <c r="Y12" s="29"/>
      <c r="Z12" s="29"/>
    </row>
    <row r="13" spans="1:26" x14ac:dyDescent="0.3">
      <c r="A13" s="23" t="s">
        <v>57</v>
      </c>
      <c r="B13" s="24">
        <v>0</v>
      </c>
      <c r="C13" s="24">
        <v>0</v>
      </c>
      <c r="D13" s="24">
        <v>1378289</v>
      </c>
      <c r="E13" s="24">
        <v>986570</v>
      </c>
      <c r="F13" s="24">
        <v>0</v>
      </c>
      <c r="G13" s="24">
        <v>0</v>
      </c>
      <c r="H13" s="24">
        <v>0</v>
      </c>
      <c r="I13" s="24">
        <v>711273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5">
        <f t="shared" si="0"/>
        <v>3076132</v>
      </c>
      <c r="Q13" s="26"/>
      <c r="R13" s="27"/>
      <c r="S13" s="28"/>
      <c r="T13" s="29"/>
      <c r="U13" s="30"/>
      <c r="V13" s="30"/>
      <c r="W13" s="31"/>
      <c r="X13" s="29"/>
      <c r="Y13" s="29"/>
      <c r="Z13" s="29"/>
    </row>
    <row r="14" spans="1:26" x14ac:dyDescent="0.3">
      <c r="A14" s="40" t="s">
        <v>58</v>
      </c>
      <c r="B14" s="33">
        <v>41783</v>
      </c>
      <c r="C14" s="33">
        <v>462504</v>
      </c>
      <c r="D14" s="33">
        <v>316783</v>
      </c>
      <c r="E14" s="33">
        <v>158938</v>
      </c>
      <c r="F14" s="33">
        <v>484264</v>
      </c>
      <c r="G14" s="33">
        <v>387024</v>
      </c>
      <c r="H14" s="33">
        <v>683269</v>
      </c>
      <c r="I14" s="33">
        <v>37140</v>
      </c>
      <c r="J14" s="33">
        <v>192801</v>
      </c>
      <c r="K14" s="33">
        <v>0</v>
      </c>
      <c r="L14" s="33">
        <v>148492</v>
      </c>
      <c r="M14" s="33">
        <v>256271</v>
      </c>
      <c r="N14" s="33">
        <v>0</v>
      </c>
      <c r="O14" s="33">
        <v>0</v>
      </c>
      <c r="P14" s="34">
        <f t="shared" si="0"/>
        <v>3169269</v>
      </c>
      <c r="Q14" s="26"/>
      <c r="R14" s="27"/>
      <c r="S14" s="28"/>
      <c r="T14" s="29"/>
      <c r="U14" s="30"/>
      <c r="V14" s="30"/>
      <c r="W14" s="31"/>
      <c r="X14" s="29"/>
      <c r="Y14" s="29"/>
      <c r="Z14" s="29"/>
    </row>
    <row r="15" spans="1:26" x14ac:dyDescent="0.3">
      <c r="A15" s="41" t="s">
        <v>76</v>
      </c>
      <c r="B15" s="42">
        <f>SUM(B11:B14)</f>
        <v>55095</v>
      </c>
      <c r="C15" s="42">
        <f>SUM(C11:C14)</f>
        <v>487040</v>
      </c>
      <c r="D15" s="42">
        <f>SUM(D11:D14)</f>
        <v>1796002</v>
      </c>
      <c r="E15" s="42">
        <f t="shared" ref="E15:O15" si="2">SUM(E11:E14)</f>
        <v>1196147</v>
      </c>
      <c r="F15" s="42">
        <f t="shared" si="2"/>
        <v>517675</v>
      </c>
      <c r="G15" s="42">
        <f>SUM(G11:G14)</f>
        <v>411299</v>
      </c>
      <c r="H15" s="42">
        <f t="shared" si="2"/>
        <v>3175415</v>
      </c>
      <c r="I15" s="42">
        <f>SUM(I11:I14)</f>
        <v>760246</v>
      </c>
      <c r="J15" s="42">
        <f t="shared" si="2"/>
        <v>1266014</v>
      </c>
      <c r="K15" s="42">
        <f t="shared" si="2"/>
        <v>0</v>
      </c>
      <c r="L15" s="42">
        <f t="shared" si="2"/>
        <v>463431</v>
      </c>
      <c r="M15" s="42">
        <f>SUM(M11:M14)</f>
        <v>273064</v>
      </c>
      <c r="N15" s="42">
        <f t="shared" si="2"/>
        <v>0</v>
      </c>
      <c r="O15" s="42">
        <f t="shared" si="2"/>
        <v>0</v>
      </c>
      <c r="P15" s="43">
        <f t="shared" si="0"/>
        <v>10401428</v>
      </c>
      <c r="Q15" s="26"/>
      <c r="R15" s="27"/>
      <c r="S15" s="28"/>
      <c r="T15" s="29"/>
      <c r="U15" s="30"/>
      <c r="V15" s="30"/>
      <c r="W15" s="31"/>
      <c r="X15" s="29"/>
      <c r="Y15" s="29"/>
      <c r="Z15" s="29"/>
    </row>
    <row r="16" spans="1:26" x14ac:dyDescent="0.3">
      <c r="A16" s="44" t="s">
        <v>77</v>
      </c>
      <c r="B16" s="45">
        <v>0</v>
      </c>
      <c r="C16" s="45">
        <v>92809</v>
      </c>
      <c r="D16" s="45">
        <v>381768</v>
      </c>
      <c r="E16" s="45">
        <v>191542</v>
      </c>
      <c r="F16" s="45">
        <v>126379</v>
      </c>
      <c r="G16" s="45">
        <v>91822</v>
      </c>
      <c r="H16" s="45">
        <v>823435</v>
      </c>
      <c r="I16" s="45">
        <v>44759</v>
      </c>
      <c r="J16" s="45">
        <v>232352</v>
      </c>
      <c r="K16" s="45">
        <v>213264</v>
      </c>
      <c r="L16" s="45">
        <v>0</v>
      </c>
      <c r="M16" s="45">
        <v>63518</v>
      </c>
      <c r="N16" s="45">
        <v>0</v>
      </c>
      <c r="O16" s="45">
        <v>0</v>
      </c>
      <c r="P16" s="46">
        <f t="shared" si="0"/>
        <v>2261648</v>
      </c>
      <c r="Q16" s="26"/>
      <c r="R16" s="27"/>
      <c r="S16" s="28"/>
      <c r="T16" s="29"/>
      <c r="U16" s="30"/>
      <c r="V16" s="30"/>
      <c r="W16" s="31"/>
      <c r="X16" s="29"/>
      <c r="Y16" s="29"/>
      <c r="Z16" s="29"/>
    </row>
    <row r="17" spans="1:26" outlineLevel="1" x14ac:dyDescent="0.3">
      <c r="A17" s="23" t="s">
        <v>16</v>
      </c>
      <c r="B17" s="24">
        <v>12220</v>
      </c>
      <c r="C17" s="24">
        <v>48000</v>
      </c>
      <c r="D17" s="24">
        <v>64638</v>
      </c>
      <c r="E17" s="24">
        <v>64028</v>
      </c>
      <c r="F17" s="24">
        <v>5524</v>
      </c>
      <c r="G17" s="24">
        <v>47240</v>
      </c>
      <c r="H17" s="24">
        <v>327401</v>
      </c>
      <c r="I17" s="24">
        <v>3240</v>
      </c>
      <c r="J17" s="24">
        <v>209952</v>
      </c>
      <c r="K17" s="24">
        <v>0</v>
      </c>
      <c r="L17" s="24">
        <v>93835</v>
      </c>
      <c r="M17" s="24">
        <v>32999</v>
      </c>
      <c r="N17" s="24">
        <v>0</v>
      </c>
      <c r="O17" s="24">
        <v>0</v>
      </c>
      <c r="P17" s="25">
        <f t="shared" si="0"/>
        <v>909077</v>
      </c>
      <c r="Q17" s="26"/>
      <c r="R17" s="27"/>
      <c r="S17" s="28"/>
      <c r="T17" s="29"/>
      <c r="U17" s="29"/>
      <c r="V17" s="29"/>
      <c r="W17" s="29"/>
      <c r="X17" s="29"/>
      <c r="Y17" s="29"/>
      <c r="Z17" s="29"/>
    </row>
    <row r="18" spans="1:26" outlineLevel="1" x14ac:dyDescent="0.3">
      <c r="A18" s="32" t="s">
        <v>45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2722</v>
      </c>
      <c r="H18" s="33">
        <v>1361</v>
      </c>
      <c r="I18" s="33">
        <v>7763</v>
      </c>
      <c r="J18" s="33">
        <v>4082</v>
      </c>
      <c r="K18" s="33">
        <v>0</v>
      </c>
      <c r="L18" s="33">
        <v>0</v>
      </c>
      <c r="M18" s="33">
        <v>2722</v>
      </c>
      <c r="N18" s="33">
        <v>0</v>
      </c>
      <c r="O18" s="33">
        <v>0</v>
      </c>
      <c r="P18" s="34">
        <f t="shared" si="0"/>
        <v>18650</v>
      </c>
      <c r="Q18" s="47"/>
      <c r="R18" s="27"/>
      <c r="S18" s="48"/>
      <c r="T18" s="49"/>
      <c r="U18" s="49"/>
      <c r="V18" s="49"/>
      <c r="W18" s="49"/>
      <c r="X18" s="49"/>
      <c r="Y18" s="49"/>
      <c r="Z18" s="49"/>
    </row>
    <row r="19" spans="1:26" outlineLevel="1" x14ac:dyDescent="0.3">
      <c r="A19" s="35" t="s">
        <v>17</v>
      </c>
      <c r="B19" s="24">
        <v>55089</v>
      </c>
      <c r="C19" s="24">
        <v>180417</v>
      </c>
      <c r="D19" s="24">
        <v>330540</v>
      </c>
      <c r="E19" s="24">
        <v>352579</v>
      </c>
      <c r="F19" s="24">
        <v>20659</v>
      </c>
      <c r="G19" s="24">
        <v>234138</v>
      </c>
      <c r="H19" s="24">
        <v>1523236</v>
      </c>
      <c r="I19" s="24">
        <v>41318</v>
      </c>
      <c r="J19" s="24">
        <v>950303</v>
      </c>
      <c r="K19" s="24">
        <v>0</v>
      </c>
      <c r="L19" s="24">
        <v>455868</v>
      </c>
      <c r="M19" s="24">
        <v>152875</v>
      </c>
      <c r="N19" s="24">
        <v>0</v>
      </c>
      <c r="O19" s="24">
        <v>0</v>
      </c>
      <c r="P19" s="25">
        <f t="shared" si="0"/>
        <v>4297022</v>
      </c>
      <c r="Q19" s="47"/>
      <c r="R19" s="27"/>
      <c r="S19" s="48"/>
      <c r="T19" s="49"/>
      <c r="U19" s="49"/>
      <c r="V19" s="49"/>
      <c r="W19" s="49"/>
      <c r="X19" s="49"/>
      <c r="Y19" s="49"/>
      <c r="Z19" s="49"/>
    </row>
    <row r="20" spans="1:26" x14ac:dyDescent="0.3">
      <c r="A20" s="50" t="s">
        <v>78</v>
      </c>
      <c r="B20" s="37">
        <f>SUM(B17:B19)</f>
        <v>67309</v>
      </c>
      <c r="C20" s="37">
        <f>SUM(C17:C19)</f>
        <v>228417</v>
      </c>
      <c r="D20" s="37">
        <f>SUM(D17:D19)</f>
        <v>395178</v>
      </c>
      <c r="E20" s="37">
        <f t="shared" ref="E20:O20" si="3">SUM(E17:E19)</f>
        <v>416607</v>
      </c>
      <c r="F20" s="37">
        <f t="shared" si="3"/>
        <v>26183</v>
      </c>
      <c r="G20" s="37">
        <f>SUM(G17:G19)</f>
        <v>284100</v>
      </c>
      <c r="H20" s="37">
        <f t="shared" si="3"/>
        <v>1851998</v>
      </c>
      <c r="I20" s="37">
        <f>SUM(I17:I19)</f>
        <v>52321</v>
      </c>
      <c r="J20" s="37">
        <f t="shared" si="3"/>
        <v>1164337</v>
      </c>
      <c r="K20" s="37">
        <f t="shared" si="3"/>
        <v>0</v>
      </c>
      <c r="L20" s="37">
        <f t="shared" si="3"/>
        <v>549703</v>
      </c>
      <c r="M20" s="37">
        <f>SUM(M17:M19)</f>
        <v>188596</v>
      </c>
      <c r="N20" s="37">
        <f t="shared" si="3"/>
        <v>0</v>
      </c>
      <c r="O20" s="37">
        <f t="shared" si="3"/>
        <v>0</v>
      </c>
      <c r="P20" s="38">
        <f t="shared" si="0"/>
        <v>5224749</v>
      </c>
      <c r="Q20" s="18"/>
      <c r="R20" s="27"/>
      <c r="S20" s="28"/>
      <c r="T20" s="19"/>
      <c r="U20" s="30"/>
      <c r="V20" s="30"/>
      <c r="W20" s="31"/>
      <c r="X20" s="19"/>
      <c r="Y20" s="29"/>
      <c r="Z20" s="19"/>
    </row>
    <row r="21" spans="1:26" x14ac:dyDescent="0.3">
      <c r="A21" s="51" t="s">
        <v>79</v>
      </c>
      <c r="B21" s="42">
        <v>185582</v>
      </c>
      <c r="C21" s="42">
        <v>112546</v>
      </c>
      <c r="D21" s="42">
        <v>462956</v>
      </c>
      <c r="E21" s="42">
        <v>232276</v>
      </c>
      <c r="F21" s="42">
        <v>153254</v>
      </c>
      <c r="G21" s="42">
        <v>111349</v>
      </c>
      <c r="H21" s="42">
        <v>998548</v>
      </c>
      <c r="I21" s="42">
        <v>54278</v>
      </c>
      <c r="J21" s="42">
        <v>281765</v>
      </c>
      <c r="K21" s="42">
        <v>258617</v>
      </c>
      <c r="L21" s="42">
        <v>289348</v>
      </c>
      <c r="M21" s="42">
        <v>77026</v>
      </c>
      <c r="N21" s="42">
        <v>0</v>
      </c>
      <c r="O21" s="42">
        <v>0</v>
      </c>
      <c r="P21" s="43">
        <f t="shared" si="0"/>
        <v>3217545</v>
      </c>
      <c r="Q21" s="26"/>
      <c r="R21" s="27"/>
      <c r="S21" s="28"/>
      <c r="T21" s="29"/>
      <c r="U21" s="30"/>
      <c r="V21" s="30"/>
      <c r="W21" s="31"/>
      <c r="X21" s="29"/>
      <c r="Y21" s="29"/>
      <c r="Z21" s="29"/>
    </row>
    <row r="22" spans="1:26" x14ac:dyDescent="0.3">
      <c r="A22" s="50" t="s">
        <v>80</v>
      </c>
      <c r="B22" s="163">
        <v>0</v>
      </c>
      <c r="C22" s="163">
        <v>209520</v>
      </c>
      <c r="D22" s="163">
        <v>861857</v>
      </c>
      <c r="E22" s="163">
        <v>432415</v>
      </c>
      <c r="F22" s="163">
        <v>285304</v>
      </c>
      <c r="G22" s="163">
        <v>207292</v>
      </c>
      <c r="H22" s="163">
        <v>1858937</v>
      </c>
      <c r="I22" s="163">
        <v>101045</v>
      </c>
      <c r="J22" s="163">
        <v>524544</v>
      </c>
      <c r="K22" s="163">
        <v>481451</v>
      </c>
      <c r="L22" s="163">
        <v>0</v>
      </c>
      <c r="M22" s="163">
        <v>143395</v>
      </c>
      <c r="N22" s="163">
        <v>0</v>
      </c>
      <c r="O22" s="50">
        <v>0</v>
      </c>
      <c r="P22" s="38">
        <f t="shared" si="0"/>
        <v>5105760</v>
      </c>
      <c r="Q22" s="26"/>
      <c r="R22" s="27"/>
      <c r="S22" s="52"/>
      <c r="T22" s="29"/>
      <c r="U22" s="30"/>
      <c r="V22" s="30"/>
      <c r="W22" s="31"/>
      <c r="X22" s="29"/>
      <c r="Y22" s="29"/>
      <c r="Z22" s="29"/>
    </row>
    <row r="23" spans="1:26" x14ac:dyDescent="0.3">
      <c r="A23" s="23" t="s">
        <v>19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25"/>
      <c r="Q23" s="26"/>
      <c r="R23" s="27"/>
      <c r="S23" s="52"/>
      <c r="T23" s="29"/>
      <c r="U23" s="29"/>
      <c r="V23" s="29"/>
      <c r="W23" s="29"/>
      <c r="X23" s="29"/>
      <c r="Y23" s="29"/>
      <c r="Z23" s="29"/>
    </row>
    <row r="24" spans="1:26" x14ac:dyDescent="0.3">
      <c r="A24" s="32" t="s">
        <v>20</v>
      </c>
      <c r="B24" s="33">
        <v>0</v>
      </c>
      <c r="C24" s="33">
        <v>7304</v>
      </c>
      <c r="D24" s="33">
        <v>11869</v>
      </c>
      <c r="E24" s="33">
        <v>16205</v>
      </c>
      <c r="F24" s="33">
        <v>9814</v>
      </c>
      <c r="G24" s="33">
        <v>11412</v>
      </c>
      <c r="H24" s="33">
        <v>148813</v>
      </c>
      <c r="I24" s="33">
        <v>456</v>
      </c>
      <c r="J24" s="33">
        <v>60940</v>
      </c>
      <c r="K24" s="33">
        <v>103621</v>
      </c>
      <c r="L24" s="33">
        <v>0</v>
      </c>
      <c r="M24" s="33">
        <v>4565</v>
      </c>
      <c r="N24" s="33">
        <v>0</v>
      </c>
      <c r="O24" s="33">
        <v>0</v>
      </c>
      <c r="P24" s="34">
        <f t="shared" ref="P24:P62" si="4">SUM(B24:O24)</f>
        <v>374999</v>
      </c>
      <c r="Q24" s="26"/>
      <c r="R24" s="27"/>
      <c r="S24" s="52"/>
      <c r="T24" s="29"/>
      <c r="U24" s="53"/>
      <c r="V24" s="30"/>
      <c r="W24" s="31"/>
      <c r="X24" s="29"/>
      <c r="Y24" s="29"/>
      <c r="Z24" s="29"/>
    </row>
    <row r="25" spans="1:26" x14ac:dyDescent="0.3">
      <c r="A25" s="23" t="s">
        <v>22</v>
      </c>
      <c r="B25" s="24">
        <v>0</v>
      </c>
      <c r="C25" s="24">
        <v>80178</v>
      </c>
      <c r="D25" s="24">
        <v>355348</v>
      </c>
      <c r="E25" s="24">
        <v>163884</v>
      </c>
      <c r="F25" s="24">
        <v>109363</v>
      </c>
      <c r="G25" s="24">
        <v>73443</v>
      </c>
      <c r="H25" s="24">
        <v>593316</v>
      </c>
      <c r="I25" s="24">
        <v>42975</v>
      </c>
      <c r="J25" s="24">
        <v>140792</v>
      </c>
      <c r="K25" s="24">
        <v>62218</v>
      </c>
      <c r="L25" s="24">
        <v>0</v>
      </c>
      <c r="M25" s="24">
        <v>55483</v>
      </c>
      <c r="N25" s="24">
        <v>0</v>
      </c>
      <c r="O25" s="24">
        <v>0</v>
      </c>
      <c r="P25" s="25">
        <f t="shared" si="4"/>
        <v>1677000</v>
      </c>
      <c r="Q25" s="26"/>
      <c r="R25" s="27"/>
      <c r="S25" s="52"/>
      <c r="T25" s="29"/>
      <c r="U25" s="53"/>
      <c r="V25" s="30"/>
      <c r="W25" s="31"/>
      <c r="X25" s="29"/>
      <c r="Y25" s="29"/>
      <c r="Z25" s="29"/>
    </row>
    <row r="26" spans="1:26" x14ac:dyDescent="0.3">
      <c r="A26" s="32" t="s">
        <v>59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143000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4">
        <f t="shared" si="4"/>
        <v>143000</v>
      </c>
      <c r="Q26" s="26"/>
      <c r="R26" s="27"/>
      <c r="S26" s="52"/>
      <c r="T26" s="29"/>
      <c r="U26" s="53"/>
      <c r="V26" s="30"/>
      <c r="W26" s="31"/>
      <c r="X26" s="29"/>
      <c r="Y26" s="29"/>
      <c r="Z26" s="29"/>
    </row>
    <row r="27" spans="1:26" x14ac:dyDescent="0.3">
      <c r="A27" s="35" t="s">
        <v>23</v>
      </c>
      <c r="B27" s="24">
        <v>0</v>
      </c>
      <c r="C27" s="24">
        <v>4022</v>
      </c>
      <c r="D27" s="24">
        <v>16542</v>
      </c>
      <c r="E27" s="24">
        <v>8300</v>
      </c>
      <c r="F27" s="24">
        <v>5476</v>
      </c>
      <c r="G27" s="24">
        <v>3979</v>
      </c>
      <c r="H27" s="24">
        <v>35680</v>
      </c>
      <c r="I27" s="24">
        <v>1939</v>
      </c>
      <c r="J27" s="24">
        <v>10068</v>
      </c>
      <c r="K27" s="24">
        <v>9241</v>
      </c>
      <c r="L27" s="24">
        <v>0</v>
      </c>
      <c r="M27" s="24">
        <v>2752</v>
      </c>
      <c r="N27" s="24">
        <v>0</v>
      </c>
      <c r="O27" s="24">
        <v>0</v>
      </c>
      <c r="P27" s="25">
        <f t="shared" si="4"/>
        <v>97999</v>
      </c>
      <c r="Q27" s="26"/>
      <c r="R27" s="27"/>
      <c r="S27" s="52"/>
      <c r="T27" s="29"/>
      <c r="U27" s="53"/>
      <c r="V27" s="30"/>
      <c r="W27" s="31"/>
      <c r="X27" s="29"/>
      <c r="Y27" s="29"/>
      <c r="Z27" s="29"/>
    </row>
    <row r="28" spans="1:26" x14ac:dyDescent="0.3">
      <c r="A28" s="50" t="s">
        <v>81</v>
      </c>
      <c r="B28" s="37">
        <f>SUM(B24:B27)</f>
        <v>0</v>
      </c>
      <c r="C28" s="37">
        <f>SUM(C24:C27)</f>
        <v>91504</v>
      </c>
      <c r="D28" s="37">
        <f>SUM(D24:D27)</f>
        <v>383759</v>
      </c>
      <c r="E28" s="37">
        <f t="shared" ref="E28:O28" si="5">SUM(E24:E27)</f>
        <v>188389</v>
      </c>
      <c r="F28" s="37">
        <f t="shared" si="5"/>
        <v>124653</v>
      </c>
      <c r="G28" s="37">
        <f>SUM(G24:G27)</f>
        <v>88834</v>
      </c>
      <c r="H28" s="37">
        <f t="shared" si="5"/>
        <v>777809</v>
      </c>
      <c r="I28" s="37">
        <f>SUM(I24:I27)</f>
        <v>45370</v>
      </c>
      <c r="J28" s="37">
        <f t="shared" si="5"/>
        <v>354800</v>
      </c>
      <c r="K28" s="37">
        <f t="shared" si="5"/>
        <v>175080</v>
      </c>
      <c r="L28" s="37">
        <f t="shared" si="5"/>
        <v>0</v>
      </c>
      <c r="M28" s="37">
        <f>SUM(M24:M27)</f>
        <v>62800</v>
      </c>
      <c r="N28" s="37">
        <f t="shared" si="5"/>
        <v>0</v>
      </c>
      <c r="O28" s="37">
        <f t="shared" si="5"/>
        <v>0</v>
      </c>
      <c r="P28" s="38">
        <f t="shared" si="4"/>
        <v>2292998</v>
      </c>
      <c r="Q28" s="18"/>
      <c r="R28" s="27"/>
      <c r="S28" s="52"/>
      <c r="T28" s="19"/>
      <c r="U28" s="54"/>
      <c r="V28" s="55"/>
      <c r="W28" s="56"/>
      <c r="X28" s="19"/>
      <c r="Y28" s="29"/>
      <c r="Z28" s="19"/>
    </row>
    <row r="29" spans="1:26" x14ac:dyDescent="0.3">
      <c r="A29" s="23" t="s">
        <v>24</v>
      </c>
      <c r="B29" s="57">
        <v>64578</v>
      </c>
      <c r="C29" s="57">
        <v>39833</v>
      </c>
      <c r="D29" s="57">
        <v>163854</v>
      </c>
      <c r="E29" s="57">
        <v>82210</v>
      </c>
      <c r="F29" s="57">
        <v>54241</v>
      </c>
      <c r="G29" s="57">
        <v>39410</v>
      </c>
      <c r="H29" s="57">
        <v>353416</v>
      </c>
      <c r="I29" s="57">
        <v>18928</v>
      </c>
      <c r="J29" s="57">
        <v>104811</v>
      </c>
      <c r="K29" s="57">
        <v>0</v>
      </c>
      <c r="L29" s="57">
        <v>289082</v>
      </c>
      <c r="M29" s="57">
        <v>27262</v>
      </c>
      <c r="N29" s="57">
        <v>0</v>
      </c>
      <c r="O29" s="57">
        <v>0</v>
      </c>
      <c r="P29" s="58">
        <f t="shared" si="4"/>
        <v>1237625</v>
      </c>
      <c r="Q29" s="26"/>
      <c r="R29" s="27"/>
      <c r="S29" s="52"/>
      <c r="T29" s="29"/>
      <c r="U29" s="53"/>
      <c r="V29" s="30"/>
      <c r="W29" s="31"/>
      <c r="X29" s="29"/>
      <c r="Y29" s="29"/>
      <c r="Z29" s="29"/>
    </row>
    <row r="30" spans="1:26" x14ac:dyDescent="0.3">
      <c r="A30" s="32" t="s">
        <v>25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4">
        <f t="shared" si="4"/>
        <v>0</v>
      </c>
      <c r="Q30" s="26"/>
      <c r="R30" s="27"/>
      <c r="S30" s="52"/>
      <c r="T30" s="29"/>
      <c r="U30" s="53"/>
      <c r="V30" s="30"/>
      <c r="W30" s="31"/>
      <c r="X30" s="29"/>
      <c r="Y30" s="29"/>
      <c r="Z30" s="29"/>
    </row>
    <row r="31" spans="1:26" x14ac:dyDescent="0.3">
      <c r="A31" s="35" t="s">
        <v>26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5">
        <f t="shared" si="4"/>
        <v>0</v>
      </c>
      <c r="Q31" s="26"/>
      <c r="R31" s="27"/>
      <c r="S31" s="52"/>
      <c r="T31" s="29"/>
      <c r="U31" s="47"/>
      <c r="V31" s="59"/>
      <c r="W31" s="31"/>
      <c r="X31" s="29"/>
      <c r="Y31" s="29"/>
      <c r="Z31" s="29"/>
    </row>
    <row r="32" spans="1:26" x14ac:dyDescent="0.3">
      <c r="A32" s="50" t="s">
        <v>82</v>
      </c>
      <c r="B32" s="37">
        <f>SUM(B29:B31)</f>
        <v>64578</v>
      </c>
      <c r="C32" s="37">
        <f>SUM(C29:C31)</f>
        <v>39833</v>
      </c>
      <c r="D32" s="37">
        <f>SUM(D29:D31)</f>
        <v>163854</v>
      </c>
      <c r="E32" s="37">
        <f t="shared" ref="E32:O32" si="6">SUM(E29:E31)</f>
        <v>82210</v>
      </c>
      <c r="F32" s="37">
        <f t="shared" si="6"/>
        <v>54241</v>
      </c>
      <c r="G32" s="37">
        <f>SUM(G29:G31)</f>
        <v>39410</v>
      </c>
      <c r="H32" s="37">
        <f t="shared" si="6"/>
        <v>353416</v>
      </c>
      <c r="I32" s="37">
        <f>SUM(I29:I31)</f>
        <v>18928</v>
      </c>
      <c r="J32" s="37">
        <f t="shared" si="6"/>
        <v>104811</v>
      </c>
      <c r="K32" s="37">
        <f t="shared" si="6"/>
        <v>0</v>
      </c>
      <c r="L32" s="37">
        <f t="shared" si="6"/>
        <v>289082</v>
      </c>
      <c r="M32" s="37">
        <f>SUM(M29:M31)</f>
        <v>27262</v>
      </c>
      <c r="N32" s="37">
        <f t="shared" si="6"/>
        <v>0</v>
      </c>
      <c r="O32" s="37">
        <f t="shared" si="6"/>
        <v>0</v>
      </c>
      <c r="P32" s="38">
        <f t="shared" si="4"/>
        <v>1237625</v>
      </c>
      <c r="Q32" s="18"/>
      <c r="R32" s="27"/>
      <c r="S32" s="52"/>
      <c r="T32" s="19"/>
      <c r="U32" s="54"/>
      <c r="V32" s="55"/>
      <c r="W32" s="56"/>
      <c r="X32" s="19"/>
      <c r="Y32" s="29"/>
      <c r="Z32" s="19"/>
    </row>
    <row r="33" spans="1:26" x14ac:dyDescent="0.3">
      <c r="A33" s="23" t="s">
        <v>115</v>
      </c>
      <c r="B33" s="57">
        <v>3601</v>
      </c>
      <c r="C33" s="57">
        <v>3057</v>
      </c>
      <c r="D33" s="57" t="s">
        <v>61</v>
      </c>
      <c r="E33" s="57">
        <v>27510</v>
      </c>
      <c r="F33" s="57">
        <v>19707</v>
      </c>
      <c r="G33" s="57">
        <v>7203</v>
      </c>
      <c r="H33" s="57">
        <v>22380</v>
      </c>
      <c r="I33" s="57">
        <v>0</v>
      </c>
      <c r="J33" s="57">
        <v>0</v>
      </c>
      <c r="K33" s="57">
        <v>0</v>
      </c>
      <c r="L33" s="57">
        <v>0</v>
      </c>
      <c r="M33" s="57">
        <v>6113</v>
      </c>
      <c r="N33" s="57">
        <v>0</v>
      </c>
      <c r="O33" s="57">
        <v>0</v>
      </c>
      <c r="P33" s="58">
        <f t="shared" ref="P33:P36" si="7">SUM(B33:O33)</f>
        <v>89571</v>
      </c>
      <c r="Q33" s="26"/>
      <c r="R33" s="27"/>
      <c r="S33" s="52"/>
      <c r="T33" s="29"/>
      <c r="U33" s="53"/>
      <c r="V33" s="30"/>
      <c r="W33" s="31"/>
      <c r="X33" s="29"/>
      <c r="Y33" s="29"/>
      <c r="Z33" s="29"/>
    </row>
    <row r="34" spans="1:26" x14ac:dyDescent="0.3">
      <c r="A34" s="32" t="s">
        <v>116</v>
      </c>
      <c r="B34" s="33">
        <v>1745</v>
      </c>
      <c r="C34" s="33">
        <v>1058</v>
      </c>
      <c r="D34" s="33">
        <v>4353</v>
      </c>
      <c r="E34" s="33">
        <v>2184</v>
      </c>
      <c r="F34" s="33">
        <v>1441</v>
      </c>
      <c r="G34" s="33">
        <v>1047</v>
      </c>
      <c r="H34" s="33">
        <v>9389</v>
      </c>
      <c r="I34" s="33">
        <v>510</v>
      </c>
      <c r="J34" s="33">
        <v>2649</v>
      </c>
      <c r="K34" s="33">
        <v>2432</v>
      </c>
      <c r="L34" s="33">
        <v>2721</v>
      </c>
      <c r="M34" s="33">
        <v>724</v>
      </c>
      <c r="N34" s="33">
        <v>0</v>
      </c>
      <c r="O34" s="33">
        <v>0</v>
      </c>
      <c r="P34" s="34">
        <f t="shared" si="7"/>
        <v>30253</v>
      </c>
      <c r="Q34" s="26"/>
      <c r="R34" s="27"/>
      <c r="S34" s="52"/>
      <c r="T34" s="29"/>
      <c r="U34" s="53"/>
      <c r="V34" s="30"/>
      <c r="W34" s="31"/>
      <c r="X34" s="29"/>
      <c r="Y34" s="29"/>
      <c r="Z34" s="29"/>
    </row>
    <row r="35" spans="1:26" x14ac:dyDescent="0.3">
      <c r="A35" s="35" t="s">
        <v>117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5">
        <f t="shared" si="7"/>
        <v>0</v>
      </c>
      <c r="Q35" s="26"/>
      <c r="R35" s="27"/>
      <c r="S35" s="52"/>
      <c r="T35" s="29"/>
      <c r="U35" s="47"/>
      <c r="V35" s="59"/>
      <c r="W35" s="31"/>
      <c r="X35" s="29"/>
      <c r="Y35" s="29"/>
      <c r="Z35" s="29"/>
    </row>
    <row r="36" spans="1:26" x14ac:dyDescent="0.3">
      <c r="A36" s="50" t="s">
        <v>118</v>
      </c>
      <c r="B36" s="37">
        <f>SUM(B33:B35)</f>
        <v>5346</v>
      </c>
      <c r="C36" s="37">
        <f>SUM(C33:C35)</f>
        <v>4115</v>
      </c>
      <c r="D36" s="37">
        <f>SUM(D33:D35)</f>
        <v>4353</v>
      </c>
      <c r="E36" s="37">
        <f t="shared" ref="E36:F36" si="8">SUM(E33:E35)</f>
        <v>29694</v>
      </c>
      <c r="F36" s="37">
        <f t="shared" si="8"/>
        <v>21148</v>
      </c>
      <c r="G36" s="37">
        <f>SUM(G33:G35)</f>
        <v>8250</v>
      </c>
      <c r="H36" s="37">
        <f t="shared" ref="H36" si="9">SUM(H33:H35)</f>
        <v>31769</v>
      </c>
      <c r="I36" s="37">
        <f>SUM(I33:I35)</f>
        <v>510</v>
      </c>
      <c r="J36" s="37">
        <f t="shared" ref="J36:L36" si="10">SUM(J33:J35)</f>
        <v>2649</v>
      </c>
      <c r="K36" s="37">
        <f t="shared" si="10"/>
        <v>2432</v>
      </c>
      <c r="L36" s="37">
        <f t="shared" si="10"/>
        <v>2721</v>
      </c>
      <c r="M36" s="37">
        <f>SUM(M33:M35)</f>
        <v>6837</v>
      </c>
      <c r="N36" s="37">
        <f t="shared" ref="N36:O36" si="11">SUM(N33:N35)</f>
        <v>0</v>
      </c>
      <c r="O36" s="37">
        <f t="shared" si="11"/>
        <v>0</v>
      </c>
      <c r="P36" s="38">
        <f t="shared" si="7"/>
        <v>119824</v>
      </c>
      <c r="Q36" s="18"/>
      <c r="R36" s="27"/>
      <c r="S36" s="52"/>
      <c r="T36" s="19"/>
      <c r="U36" s="54"/>
      <c r="V36" s="55"/>
      <c r="W36" s="56"/>
      <c r="X36" s="19"/>
      <c r="Y36" s="29"/>
      <c r="Z36" s="19"/>
    </row>
    <row r="37" spans="1:26" x14ac:dyDescent="0.3">
      <c r="A37" s="60" t="s">
        <v>83</v>
      </c>
      <c r="B37" s="57">
        <f>B32+B28+B22+B36</f>
        <v>69924</v>
      </c>
      <c r="C37" s="57">
        <f t="shared" ref="C37:O37" si="12">C32+C28+C22+C36</f>
        <v>344972</v>
      </c>
      <c r="D37" s="57">
        <f t="shared" si="12"/>
        <v>1413823</v>
      </c>
      <c r="E37" s="57">
        <f t="shared" si="12"/>
        <v>732708</v>
      </c>
      <c r="F37" s="57">
        <f t="shared" si="12"/>
        <v>485346</v>
      </c>
      <c r="G37" s="57">
        <f t="shared" si="12"/>
        <v>343786</v>
      </c>
      <c r="H37" s="57">
        <f t="shared" si="12"/>
        <v>3021931</v>
      </c>
      <c r="I37" s="57">
        <f t="shared" si="12"/>
        <v>165853</v>
      </c>
      <c r="J37" s="57">
        <f t="shared" si="12"/>
        <v>986804</v>
      </c>
      <c r="K37" s="57">
        <f t="shared" si="12"/>
        <v>658963</v>
      </c>
      <c r="L37" s="57">
        <f t="shared" si="12"/>
        <v>291803</v>
      </c>
      <c r="M37" s="57">
        <f t="shared" si="12"/>
        <v>240294</v>
      </c>
      <c r="N37" s="57">
        <f t="shared" si="12"/>
        <v>0</v>
      </c>
      <c r="O37" s="57">
        <f t="shared" si="12"/>
        <v>0</v>
      </c>
      <c r="P37" s="58">
        <f t="shared" si="4"/>
        <v>8756207</v>
      </c>
      <c r="Q37" s="18"/>
      <c r="R37" s="27"/>
      <c r="S37" s="61"/>
      <c r="T37" s="19"/>
      <c r="U37" s="30"/>
      <c r="V37" s="30"/>
      <c r="W37" s="31"/>
      <c r="X37" s="19"/>
      <c r="Y37" s="29"/>
      <c r="Z37" s="19"/>
    </row>
    <row r="38" spans="1:26" x14ac:dyDescent="0.3">
      <c r="A38" s="32" t="s">
        <v>27</v>
      </c>
      <c r="B38" s="62">
        <v>115493</v>
      </c>
      <c r="C38" s="62">
        <v>99501</v>
      </c>
      <c r="D38" s="62">
        <v>442425</v>
      </c>
      <c r="E38" s="62">
        <v>214550</v>
      </c>
      <c r="F38" s="62">
        <v>136370</v>
      </c>
      <c r="G38" s="62">
        <v>107497</v>
      </c>
      <c r="H38" s="62">
        <v>823106</v>
      </c>
      <c r="I38" s="62">
        <v>54193</v>
      </c>
      <c r="J38" s="62">
        <v>284733</v>
      </c>
      <c r="K38" s="62">
        <v>0</v>
      </c>
      <c r="L38" s="62">
        <v>345145</v>
      </c>
      <c r="M38" s="62">
        <v>69296</v>
      </c>
      <c r="N38" s="62">
        <v>0</v>
      </c>
      <c r="O38" s="62">
        <v>0</v>
      </c>
      <c r="P38" s="63">
        <f t="shared" si="4"/>
        <v>2692309</v>
      </c>
      <c r="Q38" s="26"/>
      <c r="R38" s="27"/>
      <c r="S38" s="52"/>
      <c r="T38" s="29"/>
      <c r="U38" s="30"/>
      <c r="V38" s="30"/>
      <c r="W38" s="31"/>
      <c r="X38" s="29"/>
      <c r="Y38" s="29"/>
      <c r="Z38" s="29"/>
    </row>
    <row r="39" spans="1:26" x14ac:dyDescent="0.3">
      <c r="A39" s="35" t="s">
        <v>28</v>
      </c>
      <c r="B39" s="24">
        <v>5890</v>
      </c>
      <c r="C39" s="24">
        <v>5075</v>
      </c>
      <c r="D39" s="24">
        <v>22564</v>
      </c>
      <c r="E39" s="24">
        <v>10942</v>
      </c>
      <c r="F39" s="24">
        <v>6955</v>
      </c>
      <c r="G39" s="24">
        <v>5482</v>
      </c>
      <c r="H39" s="24">
        <v>41979</v>
      </c>
      <c r="I39" s="24">
        <v>2764</v>
      </c>
      <c r="J39" s="24">
        <v>14522</v>
      </c>
      <c r="K39" s="24">
        <v>0</v>
      </c>
      <c r="L39" s="24">
        <v>17603</v>
      </c>
      <c r="M39" s="24">
        <v>3534</v>
      </c>
      <c r="N39" s="24">
        <v>0</v>
      </c>
      <c r="O39" s="24">
        <v>0</v>
      </c>
      <c r="P39" s="25">
        <f t="shared" si="4"/>
        <v>137310</v>
      </c>
      <c r="Q39" s="64"/>
      <c r="R39" s="27"/>
      <c r="S39" s="65"/>
      <c r="T39" s="66"/>
      <c r="U39" s="67"/>
      <c r="V39" s="68"/>
      <c r="W39" s="69"/>
      <c r="X39" s="66"/>
      <c r="Y39" s="66"/>
      <c r="Z39" s="66"/>
    </row>
    <row r="40" spans="1:26" x14ac:dyDescent="0.3">
      <c r="A40" s="50" t="s">
        <v>84</v>
      </c>
      <c r="B40" s="37">
        <f>SUM(B38:B39)</f>
        <v>121383</v>
      </c>
      <c r="C40" s="37">
        <f>SUM(C38:C39)</f>
        <v>104576</v>
      </c>
      <c r="D40" s="37">
        <f>SUM(D38:D39)</f>
        <v>464989</v>
      </c>
      <c r="E40" s="37">
        <f t="shared" ref="E40:O40" si="13">SUM(E38:E39)</f>
        <v>225492</v>
      </c>
      <c r="F40" s="37">
        <f t="shared" si="13"/>
        <v>143325</v>
      </c>
      <c r="G40" s="37">
        <f>SUM(G38:G39)</f>
        <v>112979</v>
      </c>
      <c r="H40" s="37">
        <f t="shared" si="13"/>
        <v>865085</v>
      </c>
      <c r="I40" s="37">
        <f>SUM(I38:I39)</f>
        <v>56957</v>
      </c>
      <c r="J40" s="37">
        <f t="shared" si="13"/>
        <v>299255</v>
      </c>
      <c r="K40" s="37">
        <f t="shared" si="13"/>
        <v>0</v>
      </c>
      <c r="L40" s="37">
        <f t="shared" si="13"/>
        <v>362748</v>
      </c>
      <c r="M40" s="37">
        <f>SUM(M38:M39)</f>
        <v>72830</v>
      </c>
      <c r="N40" s="37">
        <f t="shared" si="13"/>
        <v>0</v>
      </c>
      <c r="O40" s="37">
        <f t="shared" si="13"/>
        <v>0</v>
      </c>
      <c r="P40" s="38">
        <f t="shared" si="4"/>
        <v>2829619</v>
      </c>
      <c r="Q40" s="26"/>
      <c r="R40" s="27"/>
      <c r="S40" s="61"/>
      <c r="T40" s="29"/>
      <c r="U40" s="55"/>
      <c r="V40" s="55"/>
      <c r="W40" s="56"/>
      <c r="X40" s="29"/>
      <c r="Y40" s="29"/>
      <c r="Z40" s="29"/>
    </row>
    <row r="41" spans="1:26" x14ac:dyDescent="0.3">
      <c r="A41" s="162" t="s">
        <v>119</v>
      </c>
      <c r="B41" s="37">
        <v>0</v>
      </c>
      <c r="C41" s="37">
        <v>237336</v>
      </c>
      <c r="D41" s="37">
        <v>1055296</v>
      </c>
      <c r="E41" s="37">
        <v>511755</v>
      </c>
      <c r="F41" s="37">
        <v>325277</v>
      </c>
      <c r="G41" s="37">
        <v>256407</v>
      </c>
      <c r="H41" s="37">
        <v>1963317</v>
      </c>
      <c r="I41" s="37">
        <v>129263</v>
      </c>
      <c r="J41" s="37">
        <v>679161</v>
      </c>
      <c r="K41" s="37">
        <v>0</v>
      </c>
      <c r="L41" s="37">
        <v>0</v>
      </c>
      <c r="M41" s="37">
        <v>165287</v>
      </c>
      <c r="N41" s="37">
        <v>0</v>
      </c>
      <c r="O41" s="37">
        <v>0</v>
      </c>
      <c r="P41" s="38">
        <f t="shared" si="4"/>
        <v>5323099</v>
      </c>
      <c r="Q41" s="26"/>
      <c r="R41" s="27"/>
      <c r="S41" s="61"/>
      <c r="T41" s="29"/>
      <c r="U41" s="55"/>
      <c r="V41" s="55"/>
      <c r="W41" s="56"/>
      <c r="X41" s="29"/>
      <c r="Y41" s="29"/>
      <c r="Z41" s="29"/>
    </row>
    <row r="42" spans="1:26" x14ac:dyDescent="0.3">
      <c r="A42" s="70" t="s">
        <v>85</v>
      </c>
      <c r="B42" s="71">
        <v>10392</v>
      </c>
      <c r="C42" s="71">
        <v>29726</v>
      </c>
      <c r="D42" s="71">
        <v>114373</v>
      </c>
      <c r="E42" s="71">
        <v>89113</v>
      </c>
      <c r="F42" s="71">
        <v>32972</v>
      </c>
      <c r="G42" s="71">
        <v>25655</v>
      </c>
      <c r="H42" s="71">
        <v>209812</v>
      </c>
      <c r="I42" s="71">
        <v>17464</v>
      </c>
      <c r="J42" s="71">
        <v>51044</v>
      </c>
      <c r="K42" s="71">
        <v>0</v>
      </c>
      <c r="L42" s="71">
        <v>73876</v>
      </c>
      <c r="M42" s="71">
        <v>14789</v>
      </c>
      <c r="N42" s="71">
        <v>11597</v>
      </c>
      <c r="O42" s="71">
        <v>0</v>
      </c>
      <c r="P42" s="72">
        <f t="shared" si="4"/>
        <v>680813</v>
      </c>
      <c r="Q42" s="64"/>
      <c r="R42" s="27"/>
      <c r="S42" s="65"/>
      <c r="T42" s="66"/>
      <c r="U42" s="67"/>
      <c r="V42" s="68"/>
      <c r="W42" s="68"/>
      <c r="X42" s="66"/>
      <c r="Y42" s="66"/>
      <c r="Z42" s="66"/>
    </row>
    <row r="43" spans="1:26" x14ac:dyDescent="0.3">
      <c r="A43" s="73" t="s">
        <v>86</v>
      </c>
      <c r="B43" s="74">
        <v>1172</v>
      </c>
      <c r="C43" s="74">
        <v>2161</v>
      </c>
      <c r="D43" s="74">
        <v>8889</v>
      </c>
      <c r="E43" s="74">
        <v>4460</v>
      </c>
      <c r="F43" s="74">
        <v>2942</v>
      </c>
      <c r="G43" s="74">
        <v>2138</v>
      </c>
      <c r="H43" s="74">
        <v>19172</v>
      </c>
      <c r="I43" s="74">
        <v>1042</v>
      </c>
      <c r="J43" s="74">
        <v>5410</v>
      </c>
      <c r="K43" s="74">
        <v>0</v>
      </c>
      <c r="L43" s="74">
        <v>4167</v>
      </c>
      <c r="M43" s="74">
        <v>1479</v>
      </c>
      <c r="N43" s="74">
        <v>0</v>
      </c>
      <c r="O43" s="74">
        <v>0</v>
      </c>
      <c r="P43" s="75">
        <f t="shared" si="4"/>
        <v>53032</v>
      </c>
      <c r="Q43" s="64"/>
      <c r="R43" s="27"/>
      <c r="S43" s="76"/>
      <c r="T43" s="66"/>
      <c r="U43" s="67"/>
      <c r="V43" s="66"/>
      <c r="W43" s="66"/>
      <c r="X43" s="66"/>
    </row>
    <row r="44" spans="1:26" x14ac:dyDescent="0.3">
      <c r="A44" s="23" t="s">
        <v>35</v>
      </c>
      <c r="B44" s="57">
        <v>0</v>
      </c>
      <c r="C44" s="57">
        <v>276065</v>
      </c>
      <c r="D44" s="57">
        <v>69016</v>
      </c>
      <c r="E44" s="57">
        <v>138033</v>
      </c>
      <c r="F44" s="57">
        <v>69016</v>
      </c>
      <c r="G44" s="57">
        <v>69016</v>
      </c>
      <c r="H44" s="57">
        <v>138033</v>
      </c>
      <c r="I44" s="57">
        <v>276065</v>
      </c>
      <c r="J44" s="57">
        <v>276065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8">
        <f t="shared" si="4"/>
        <v>1311309</v>
      </c>
      <c r="Q44" s="26"/>
      <c r="R44" s="27"/>
      <c r="S44" s="28"/>
      <c r="T44" s="29"/>
      <c r="U44" s="30"/>
      <c r="V44" s="30"/>
      <c r="W44" s="30"/>
      <c r="X44" s="29"/>
      <c r="Y44" s="29"/>
      <c r="Z44" s="29"/>
    </row>
    <row r="45" spans="1:26" x14ac:dyDescent="0.3">
      <c r="A45" s="32" t="s">
        <v>36</v>
      </c>
      <c r="B45" s="33">
        <v>73587</v>
      </c>
      <c r="C45" s="33">
        <v>44627</v>
      </c>
      <c r="D45" s="33">
        <v>183572</v>
      </c>
      <c r="E45" s="33">
        <v>92102</v>
      </c>
      <c r="F45" s="33">
        <v>60769</v>
      </c>
      <c r="G45" s="33">
        <v>44152</v>
      </c>
      <c r="H45" s="33">
        <v>395945</v>
      </c>
      <c r="I45" s="33">
        <v>21522</v>
      </c>
      <c r="J45" s="33">
        <v>111726</v>
      </c>
      <c r="K45" s="33">
        <v>0</v>
      </c>
      <c r="L45" s="33">
        <v>114732</v>
      </c>
      <c r="M45" s="33">
        <v>30543</v>
      </c>
      <c r="N45" s="33">
        <v>0</v>
      </c>
      <c r="O45" s="33">
        <v>0</v>
      </c>
      <c r="P45" s="34">
        <f t="shared" si="4"/>
        <v>1173277</v>
      </c>
      <c r="Q45" s="26"/>
      <c r="R45" s="27"/>
      <c r="S45" s="28"/>
      <c r="T45" s="29"/>
      <c r="U45" s="30"/>
      <c r="V45" s="30"/>
      <c r="W45" s="30"/>
      <c r="X45" s="29"/>
      <c r="Y45" s="29"/>
      <c r="Z45" s="29"/>
    </row>
    <row r="46" spans="1:26" x14ac:dyDescent="0.3">
      <c r="A46" s="3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5">
        <f t="shared" si="4"/>
        <v>0</v>
      </c>
      <c r="Q46" s="26"/>
      <c r="R46" s="27"/>
      <c r="S46" s="28"/>
      <c r="T46" s="29"/>
      <c r="U46" s="30"/>
      <c r="V46" s="30"/>
      <c r="W46" s="30"/>
      <c r="X46" s="29"/>
      <c r="Y46" s="29"/>
      <c r="Z46" s="29"/>
    </row>
    <row r="47" spans="1:26" x14ac:dyDescent="0.3">
      <c r="A47" s="50" t="s">
        <v>87</v>
      </c>
      <c r="B47" s="37">
        <f>SUM(B44:B46)</f>
        <v>73587</v>
      </c>
      <c r="C47" s="37">
        <f>SUM(C44:C46)</f>
        <v>320692</v>
      </c>
      <c r="D47" s="37">
        <f>SUM(D44:D46)</f>
        <v>252588</v>
      </c>
      <c r="E47" s="37">
        <f t="shared" ref="E47:O47" si="14">SUM(E44:E46)</f>
        <v>230135</v>
      </c>
      <c r="F47" s="37">
        <f t="shared" si="14"/>
        <v>129785</v>
      </c>
      <c r="G47" s="37">
        <f>SUM(G44:G46)</f>
        <v>113168</v>
      </c>
      <c r="H47" s="37">
        <f t="shared" si="14"/>
        <v>533978</v>
      </c>
      <c r="I47" s="37">
        <f>SUM(I44:I46)</f>
        <v>297587</v>
      </c>
      <c r="J47" s="37">
        <f t="shared" si="14"/>
        <v>387791</v>
      </c>
      <c r="K47" s="37">
        <f t="shared" si="14"/>
        <v>0</v>
      </c>
      <c r="L47" s="37">
        <f t="shared" si="14"/>
        <v>114732</v>
      </c>
      <c r="M47" s="37">
        <f>SUM(M44:M46)</f>
        <v>30543</v>
      </c>
      <c r="N47" s="37">
        <f t="shared" si="14"/>
        <v>0</v>
      </c>
      <c r="O47" s="37">
        <f t="shared" si="14"/>
        <v>0</v>
      </c>
      <c r="P47" s="38">
        <f t="shared" si="4"/>
        <v>2484586</v>
      </c>
      <c r="Q47" s="26"/>
      <c r="R47" s="27"/>
      <c r="S47" s="28"/>
      <c r="T47" s="29"/>
      <c r="U47" s="30"/>
      <c r="V47" s="30"/>
      <c r="W47" s="31"/>
      <c r="X47" s="29"/>
      <c r="Y47" s="29"/>
      <c r="Z47" s="29"/>
    </row>
    <row r="48" spans="1:26" x14ac:dyDescent="0.3">
      <c r="A48" s="23" t="s">
        <v>88</v>
      </c>
      <c r="B48" s="57">
        <v>23918</v>
      </c>
      <c r="C48" s="57">
        <v>23867</v>
      </c>
      <c r="D48" s="57">
        <v>0</v>
      </c>
      <c r="E48" s="57">
        <v>10049</v>
      </c>
      <c r="F48" s="57">
        <v>30776</v>
      </c>
      <c r="G48" s="57">
        <v>2512</v>
      </c>
      <c r="H48" s="57">
        <v>34545</v>
      </c>
      <c r="I48" s="57">
        <v>0</v>
      </c>
      <c r="J48" s="57">
        <v>20727</v>
      </c>
      <c r="K48" s="57">
        <v>0</v>
      </c>
      <c r="L48" s="57">
        <v>38140</v>
      </c>
      <c r="M48" s="57">
        <v>0</v>
      </c>
      <c r="N48" s="57">
        <v>4397</v>
      </c>
      <c r="O48" s="57">
        <v>0</v>
      </c>
      <c r="P48" s="58">
        <f t="shared" si="4"/>
        <v>188931</v>
      </c>
      <c r="Q48" s="64"/>
      <c r="R48" s="27"/>
      <c r="S48" s="77"/>
      <c r="T48" s="66"/>
      <c r="U48" s="66"/>
      <c r="V48" s="66"/>
      <c r="W48" s="66"/>
      <c r="X48" s="66"/>
      <c r="Y48" s="66"/>
      <c r="Z48" s="66"/>
    </row>
    <row r="49" spans="1:26" x14ac:dyDescent="0.3">
      <c r="A49" s="32" t="s">
        <v>89</v>
      </c>
      <c r="B49" s="33">
        <v>100461</v>
      </c>
      <c r="C49" s="33">
        <v>1369</v>
      </c>
      <c r="D49" s="33">
        <v>3215</v>
      </c>
      <c r="E49" s="33">
        <v>4671</v>
      </c>
      <c r="F49" s="33">
        <v>7724</v>
      </c>
      <c r="G49" s="33">
        <v>13872</v>
      </c>
      <c r="H49" s="33">
        <v>13470</v>
      </c>
      <c r="I49" s="33">
        <v>0</v>
      </c>
      <c r="J49" s="33">
        <v>3441</v>
      </c>
      <c r="K49" s="33">
        <v>0</v>
      </c>
      <c r="L49" s="33">
        <v>25815</v>
      </c>
      <c r="M49" s="33">
        <v>331</v>
      </c>
      <c r="N49" s="33">
        <v>0</v>
      </c>
      <c r="O49" s="33">
        <v>0</v>
      </c>
      <c r="P49" s="34">
        <f t="shared" si="4"/>
        <v>174369</v>
      </c>
      <c r="Q49" s="64"/>
      <c r="R49" s="27"/>
      <c r="S49" s="77"/>
      <c r="T49" s="66"/>
      <c r="U49" s="66"/>
      <c r="V49" s="66"/>
      <c r="W49" s="66"/>
      <c r="X49" s="66"/>
      <c r="Y49" s="66"/>
      <c r="Z49" s="66"/>
    </row>
    <row r="50" spans="1:26" x14ac:dyDescent="0.3">
      <c r="A50" s="23" t="s">
        <v>90</v>
      </c>
      <c r="B50" s="24">
        <v>11583</v>
      </c>
      <c r="C50" s="24">
        <v>94405</v>
      </c>
      <c r="D50" s="24">
        <v>72192</v>
      </c>
      <c r="E50" s="24">
        <v>9403</v>
      </c>
      <c r="F50" s="24">
        <v>10357</v>
      </c>
      <c r="G50" s="24">
        <v>0</v>
      </c>
      <c r="H50" s="24">
        <v>134232</v>
      </c>
      <c r="I50" s="24">
        <v>4906</v>
      </c>
      <c r="J50" s="24">
        <v>297661</v>
      </c>
      <c r="K50" s="24">
        <v>0</v>
      </c>
      <c r="L50" s="24">
        <v>7563</v>
      </c>
      <c r="M50" s="24">
        <v>0</v>
      </c>
      <c r="N50" s="24">
        <v>0</v>
      </c>
      <c r="O50" s="24">
        <v>0</v>
      </c>
      <c r="P50" s="25">
        <f t="shared" si="4"/>
        <v>642302</v>
      </c>
      <c r="Q50" s="64"/>
      <c r="R50" s="27"/>
      <c r="S50" s="77"/>
      <c r="T50" s="66"/>
      <c r="U50" s="66"/>
      <c r="V50" s="66"/>
      <c r="W50" s="66"/>
      <c r="X50" s="66"/>
      <c r="Y50" s="66"/>
      <c r="Z50" s="66"/>
    </row>
    <row r="51" spans="1:26" x14ac:dyDescent="0.3">
      <c r="A51" s="40" t="s">
        <v>91</v>
      </c>
      <c r="B51" s="33">
        <v>119337</v>
      </c>
      <c r="C51" s="33">
        <v>528418</v>
      </c>
      <c r="D51" s="33">
        <v>905611</v>
      </c>
      <c r="E51" s="33">
        <v>589449</v>
      </c>
      <c r="F51" s="33">
        <v>710802</v>
      </c>
      <c r="G51" s="33">
        <v>250004</v>
      </c>
      <c r="H51" s="33">
        <v>2403637</v>
      </c>
      <c r="I51" s="33">
        <v>102840</v>
      </c>
      <c r="J51" s="33">
        <v>822803</v>
      </c>
      <c r="K51" s="33">
        <v>0</v>
      </c>
      <c r="L51" s="33">
        <v>194890</v>
      </c>
      <c r="M51" s="33">
        <v>147928</v>
      </c>
      <c r="N51" s="33">
        <v>59229</v>
      </c>
      <c r="O51" s="33">
        <v>0</v>
      </c>
      <c r="P51" s="34">
        <f t="shared" si="4"/>
        <v>6834948</v>
      </c>
      <c r="Q51" s="64"/>
      <c r="R51" s="27"/>
      <c r="S51" s="77"/>
      <c r="T51" s="66"/>
      <c r="U51" s="66"/>
      <c r="V51" s="66"/>
      <c r="W51" s="66"/>
      <c r="X51" s="66"/>
      <c r="Y51" s="66"/>
      <c r="Z51" s="66"/>
    </row>
    <row r="52" spans="1:26" x14ac:dyDescent="0.3">
      <c r="A52" s="51" t="s">
        <v>92</v>
      </c>
      <c r="B52" s="42">
        <f>SUM(B48:B51)</f>
        <v>255299</v>
      </c>
      <c r="C52" s="42">
        <f>SUM(C48:C51)</f>
        <v>648059</v>
      </c>
      <c r="D52" s="42">
        <f>SUM(D48:D51)</f>
        <v>981018</v>
      </c>
      <c r="E52" s="42">
        <f t="shared" ref="E52:O52" si="15">SUM(E48:E51)</f>
        <v>613572</v>
      </c>
      <c r="F52" s="42">
        <f t="shared" si="15"/>
        <v>759659</v>
      </c>
      <c r="G52" s="42">
        <f>SUM(G48:G51)</f>
        <v>266388</v>
      </c>
      <c r="H52" s="42">
        <f t="shared" si="15"/>
        <v>2585884</v>
      </c>
      <c r="I52" s="42">
        <f>SUM(I48:I51)</f>
        <v>107746</v>
      </c>
      <c r="J52" s="42">
        <f t="shared" si="15"/>
        <v>1144632</v>
      </c>
      <c r="K52" s="42">
        <f t="shared" si="15"/>
        <v>0</v>
      </c>
      <c r="L52" s="42">
        <f t="shared" si="15"/>
        <v>266408</v>
      </c>
      <c r="M52" s="42">
        <f>SUM(M48:M51)</f>
        <v>148259</v>
      </c>
      <c r="N52" s="42">
        <f t="shared" si="15"/>
        <v>63626</v>
      </c>
      <c r="O52" s="42">
        <f t="shared" si="15"/>
        <v>0</v>
      </c>
      <c r="P52" s="43">
        <f t="shared" si="4"/>
        <v>7840550</v>
      </c>
      <c r="Q52" s="78"/>
      <c r="R52" s="27"/>
      <c r="S52" s="77"/>
      <c r="T52" s="79"/>
      <c r="U52" s="67"/>
      <c r="V52" s="67"/>
      <c r="W52" s="69"/>
      <c r="X52" s="79"/>
      <c r="Y52" s="66"/>
      <c r="Z52" s="79"/>
    </row>
    <row r="53" spans="1:26" x14ac:dyDescent="0.3">
      <c r="A53" s="44" t="s">
        <v>93</v>
      </c>
      <c r="B53" s="74">
        <f>B52+B47+B43+B42+B41+B40+B37+B21+B20+B16+B15+B10</f>
        <v>1186744</v>
      </c>
      <c r="C53" s="74">
        <f t="shared" ref="C53:O53" si="16">C52+C47+C43+C42+C41+C40+C37+C21+C20+C16+C15+C10</f>
        <v>3600926</v>
      </c>
      <c r="D53" s="74">
        <f t="shared" si="16"/>
        <v>11146002</v>
      </c>
      <c r="E53" s="74">
        <f t="shared" si="16"/>
        <v>7419459</v>
      </c>
      <c r="F53" s="74">
        <f t="shared" si="16"/>
        <v>3803783</v>
      </c>
      <c r="G53" s="74">
        <f t="shared" si="16"/>
        <v>2875756</v>
      </c>
      <c r="H53" s="74">
        <f t="shared" si="16"/>
        <v>23054556</v>
      </c>
      <c r="I53" s="74">
        <f t="shared" si="16"/>
        <v>2270656</v>
      </c>
      <c r="J53" s="74">
        <f t="shared" si="16"/>
        <v>8203024</v>
      </c>
      <c r="K53" s="74">
        <f t="shared" si="16"/>
        <v>1130844</v>
      </c>
      <c r="L53" s="74">
        <f t="shared" si="16"/>
        <v>4883075</v>
      </c>
      <c r="M53" s="74">
        <f t="shared" si="16"/>
        <v>1769505</v>
      </c>
      <c r="N53" s="74">
        <f t="shared" si="16"/>
        <v>462476</v>
      </c>
      <c r="O53" s="74">
        <f t="shared" si="16"/>
        <v>0</v>
      </c>
      <c r="P53" s="75">
        <f t="shared" si="4"/>
        <v>71806806</v>
      </c>
      <c r="Q53" s="26"/>
      <c r="R53" s="27"/>
      <c r="S53" s="80"/>
      <c r="T53" s="29"/>
      <c r="U53" s="55"/>
      <c r="V53" s="55"/>
      <c r="W53" s="31"/>
      <c r="X53" s="29"/>
      <c r="Y53" s="29"/>
      <c r="Z53" s="29"/>
    </row>
    <row r="54" spans="1:26" x14ac:dyDescent="0.3">
      <c r="A54" s="23" t="s">
        <v>41</v>
      </c>
      <c r="B54" s="24">
        <v>7751</v>
      </c>
      <c r="C54" s="24">
        <v>0</v>
      </c>
      <c r="D54" s="24">
        <v>29691</v>
      </c>
      <c r="E54" s="24">
        <v>14399</v>
      </c>
      <c r="F54" s="24">
        <v>9152</v>
      </c>
      <c r="G54" s="24">
        <v>7214</v>
      </c>
      <c r="H54" s="24">
        <v>55239</v>
      </c>
      <c r="I54" s="24">
        <v>3637</v>
      </c>
      <c r="J54" s="24">
        <v>19109</v>
      </c>
      <c r="K54" s="24">
        <v>0</v>
      </c>
      <c r="L54" s="24">
        <v>23163</v>
      </c>
      <c r="M54" s="24">
        <v>4650</v>
      </c>
      <c r="N54" s="24">
        <v>0</v>
      </c>
      <c r="O54" s="24">
        <v>0</v>
      </c>
      <c r="P54" s="25">
        <f t="shared" si="4"/>
        <v>174005</v>
      </c>
      <c r="Q54" s="47"/>
      <c r="R54" s="27"/>
      <c r="S54" s="80"/>
      <c r="T54" s="49"/>
      <c r="U54" s="30"/>
      <c r="V54" s="30"/>
      <c r="W54" s="30"/>
      <c r="X54" s="49"/>
      <c r="Y54" s="49"/>
      <c r="Z54" s="49"/>
    </row>
    <row r="55" spans="1:26" x14ac:dyDescent="0.3">
      <c r="A55" s="32" t="s">
        <v>60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20313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4">
        <f t="shared" si="4"/>
        <v>20313</v>
      </c>
      <c r="Q55" s="47"/>
      <c r="R55" s="27"/>
      <c r="S55" s="80"/>
      <c r="T55" s="49"/>
      <c r="U55" s="30"/>
      <c r="V55" s="30"/>
      <c r="W55" s="30"/>
      <c r="X55" s="49"/>
      <c r="Y55" s="49"/>
      <c r="Z55" s="49"/>
    </row>
    <row r="56" spans="1:26" x14ac:dyDescent="0.3">
      <c r="A56" s="81" t="s">
        <v>94</v>
      </c>
      <c r="B56" s="82">
        <f>SUM(B53:B55)</f>
        <v>1194495</v>
      </c>
      <c r="C56" s="82">
        <f>SUM(C53:C55)</f>
        <v>3600926</v>
      </c>
      <c r="D56" s="82">
        <f>SUM(D53:D55)</f>
        <v>11175693</v>
      </c>
      <c r="E56" s="82">
        <f t="shared" ref="E56:O56" si="17">SUM(E53:E55)</f>
        <v>7433858</v>
      </c>
      <c r="F56" s="82">
        <f t="shared" si="17"/>
        <v>3812935</v>
      </c>
      <c r="G56" s="82">
        <f>SUM(G53:G55)</f>
        <v>2882970</v>
      </c>
      <c r="H56" s="82">
        <f t="shared" si="17"/>
        <v>23109795</v>
      </c>
      <c r="I56" s="82">
        <f>SUM(I53:I55)</f>
        <v>2274293</v>
      </c>
      <c r="J56" s="82">
        <f t="shared" si="17"/>
        <v>8242446</v>
      </c>
      <c r="K56" s="82">
        <f t="shared" si="17"/>
        <v>1130844</v>
      </c>
      <c r="L56" s="82">
        <f t="shared" si="17"/>
        <v>4906238</v>
      </c>
      <c r="M56" s="82">
        <f>SUM(M53:M55)</f>
        <v>1774155</v>
      </c>
      <c r="N56" s="82">
        <f t="shared" si="17"/>
        <v>462476</v>
      </c>
      <c r="O56" s="82">
        <f t="shared" si="17"/>
        <v>0</v>
      </c>
      <c r="P56" s="83">
        <f t="shared" si="4"/>
        <v>72001124</v>
      </c>
      <c r="Q56" s="26"/>
      <c r="R56" s="27"/>
      <c r="S56" s="80"/>
      <c r="T56" s="84"/>
      <c r="U56" s="55"/>
      <c r="V56" s="55"/>
      <c r="W56" s="31"/>
      <c r="X56" s="19"/>
      <c r="Y56" s="85"/>
      <c r="Z56" s="19"/>
    </row>
    <row r="57" spans="1:26" x14ac:dyDescent="0.3">
      <c r="A57" s="32" t="s">
        <v>96</v>
      </c>
      <c r="B57" s="33">
        <v>6560</v>
      </c>
      <c r="C57" s="33">
        <v>86216</v>
      </c>
      <c r="D57" s="33">
        <v>107904</v>
      </c>
      <c r="E57" s="33">
        <v>37351</v>
      </c>
      <c r="F57" s="33">
        <v>16199</v>
      </c>
      <c r="G57" s="33">
        <v>13388</v>
      </c>
      <c r="H57" s="33">
        <v>125576</v>
      </c>
      <c r="I57" s="33">
        <v>536</v>
      </c>
      <c r="J57" s="33">
        <v>76577</v>
      </c>
      <c r="K57" s="33">
        <v>0</v>
      </c>
      <c r="L57" s="33">
        <v>8033</v>
      </c>
      <c r="M57" s="33">
        <v>4284</v>
      </c>
      <c r="N57" s="33">
        <v>0</v>
      </c>
      <c r="O57" s="33">
        <v>0</v>
      </c>
      <c r="P57" s="34">
        <f t="shared" si="4"/>
        <v>482624</v>
      </c>
      <c r="Q57" s="26"/>
      <c r="R57" s="86"/>
      <c r="S57" s="87"/>
      <c r="T57" s="29"/>
      <c r="U57" s="29"/>
      <c r="V57" s="29"/>
      <c r="W57" s="29"/>
      <c r="X57" s="29"/>
      <c r="Y57" s="29"/>
      <c r="Z57" s="29"/>
    </row>
    <row r="58" spans="1:26" x14ac:dyDescent="0.3">
      <c r="A58" s="23" t="s">
        <v>97</v>
      </c>
      <c r="B58" s="24">
        <v>43051</v>
      </c>
      <c r="C58" s="24">
        <v>80721</v>
      </c>
      <c r="D58" s="24">
        <v>769006</v>
      </c>
      <c r="E58" s="24">
        <v>392844</v>
      </c>
      <c r="F58" s="24">
        <v>173282</v>
      </c>
      <c r="G58" s="24">
        <v>150680</v>
      </c>
      <c r="H58" s="24">
        <v>1341052</v>
      </c>
      <c r="I58" s="24">
        <v>9148</v>
      </c>
      <c r="J58" s="24">
        <v>248622</v>
      </c>
      <c r="K58" s="24">
        <v>0</v>
      </c>
      <c r="L58" s="24">
        <v>312661</v>
      </c>
      <c r="M58" s="24">
        <v>64577</v>
      </c>
      <c r="N58" s="24">
        <v>0</v>
      </c>
      <c r="O58" s="24">
        <v>10763</v>
      </c>
      <c r="P58" s="25">
        <f t="shared" si="4"/>
        <v>3596407</v>
      </c>
      <c r="Q58" s="26"/>
      <c r="R58" s="86"/>
      <c r="S58" s="87"/>
      <c r="T58" s="29"/>
      <c r="U58" s="29"/>
      <c r="V58" s="29"/>
      <c r="W58" s="29"/>
      <c r="X58" s="29"/>
      <c r="Y58" s="29"/>
      <c r="Z58" s="29"/>
    </row>
    <row r="59" spans="1:26" x14ac:dyDescent="0.3">
      <c r="A59" s="32" t="s">
        <v>98</v>
      </c>
      <c r="B59" s="33">
        <v>4313</v>
      </c>
      <c r="C59" s="33">
        <v>8086</v>
      </c>
      <c r="D59" s="33">
        <v>77034</v>
      </c>
      <c r="E59" s="33">
        <v>39353</v>
      </c>
      <c r="F59" s="33">
        <v>17358</v>
      </c>
      <c r="G59" s="33">
        <v>15094</v>
      </c>
      <c r="H59" s="33">
        <v>134338</v>
      </c>
      <c r="I59" s="33">
        <v>916</v>
      </c>
      <c r="J59" s="33">
        <v>24905</v>
      </c>
      <c r="K59" s="33">
        <v>0</v>
      </c>
      <c r="L59" s="33">
        <v>31320</v>
      </c>
      <c r="M59" s="33">
        <v>6469</v>
      </c>
      <c r="N59" s="33">
        <v>0</v>
      </c>
      <c r="O59" s="33">
        <v>1078</v>
      </c>
      <c r="P59" s="34">
        <f t="shared" si="4"/>
        <v>360264</v>
      </c>
      <c r="Q59" s="26"/>
      <c r="R59" s="86"/>
      <c r="S59" s="87"/>
      <c r="T59" s="29"/>
      <c r="U59" s="29"/>
      <c r="V59" s="29"/>
      <c r="W59" s="29"/>
      <c r="X59" s="29"/>
      <c r="Y59" s="29"/>
      <c r="Z59" s="29"/>
    </row>
    <row r="60" spans="1:26" x14ac:dyDescent="0.3">
      <c r="A60" s="35" t="s">
        <v>99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5">
        <f t="shared" si="4"/>
        <v>0</v>
      </c>
      <c r="Q60" s="26"/>
      <c r="R60" s="88"/>
      <c r="S60" s="80"/>
      <c r="T60" s="29"/>
      <c r="U60" s="30"/>
      <c r="V60" s="30"/>
      <c r="W60" s="31"/>
      <c r="X60" s="29"/>
      <c r="Y60" s="29"/>
      <c r="Z60" s="29"/>
    </row>
    <row r="61" spans="1:26" x14ac:dyDescent="0.3">
      <c r="A61" s="50" t="s">
        <v>95</v>
      </c>
      <c r="B61" s="37">
        <f>SUM(B57:B60)</f>
        <v>53924</v>
      </c>
      <c r="C61" s="37">
        <f>SUM(C57:C60)</f>
        <v>175023</v>
      </c>
      <c r="D61" s="37">
        <f>SUM(D57:D60)</f>
        <v>953944</v>
      </c>
      <c r="E61" s="37">
        <f t="shared" ref="E61:O61" si="18">SUM(E57:E60)</f>
        <v>469548</v>
      </c>
      <c r="F61" s="37">
        <f t="shared" si="18"/>
        <v>206839</v>
      </c>
      <c r="G61" s="37">
        <f>SUM(G57:G60)</f>
        <v>179162</v>
      </c>
      <c r="H61" s="37">
        <f t="shared" si="18"/>
        <v>1600966</v>
      </c>
      <c r="I61" s="37">
        <f>SUM(I57:I60)</f>
        <v>10600</v>
      </c>
      <c r="J61" s="37">
        <f t="shared" si="18"/>
        <v>350104</v>
      </c>
      <c r="K61" s="37">
        <f t="shared" si="18"/>
        <v>0</v>
      </c>
      <c r="L61" s="37">
        <f t="shared" si="18"/>
        <v>352014</v>
      </c>
      <c r="M61" s="37">
        <f>SUM(M57:M60)</f>
        <v>75330</v>
      </c>
      <c r="N61" s="37">
        <f t="shared" si="18"/>
        <v>0</v>
      </c>
      <c r="O61" s="37">
        <f t="shared" si="18"/>
        <v>11841</v>
      </c>
      <c r="P61" s="38">
        <f t="shared" si="4"/>
        <v>4439295</v>
      </c>
      <c r="Q61" s="26"/>
      <c r="R61" s="88"/>
      <c r="S61" s="80"/>
      <c r="T61" s="29"/>
      <c r="U61" s="30"/>
      <c r="V61" s="30"/>
      <c r="W61" s="31"/>
      <c r="X61" s="29"/>
      <c r="Y61" s="29"/>
      <c r="Z61" s="29"/>
    </row>
    <row r="62" spans="1:26" x14ac:dyDescent="0.3">
      <c r="A62" s="89" t="s">
        <v>100</v>
      </c>
      <c r="B62" s="90">
        <f>B56+B61</f>
        <v>1248419</v>
      </c>
      <c r="C62" s="90">
        <f>C56+C61</f>
        <v>3775949</v>
      </c>
      <c r="D62" s="90">
        <f>D56+D61</f>
        <v>12129637</v>
      </c>
      <c r="E62" s="90">
        <f t="shared" ref="E62:O62" si="19">E56+E61</f>
        <v>7903406</v>
      </c>
      <c r="F62" s="90">
        <f t="shared" si="19"/>
        <v>4019774</v>
      </c>
      <c r="G62" s="90">
        <f>G56+G61</f>
        <v>3062132</v>
      </c>
      <c r="H62" s="90">
        <f t="shared" si="19"/>
        <v>24710761</v>
      </c>
      <c r="I62" s="90">
        <f>I56+I61</f>
        <v>2284893</v>
      </c>
      <c r="J62" s="90">
        <f t="shared" si="19"/>
        <v>8592550</v>
      </c>
      <c r="K62" s="90">
        <f t="shared" si="19"/>
        <v>1130844</v>
      </c>
      <c r="L62" s="90">
        <f t="shared" si="19"/>
        <v>5258252</v>
      </c>
      <c r="M62" s="90">
        <f>M56+M61</f>
        <v>1849485</v>
      </c>
      <c r="N62" s="90">
        <f t="shared" si="19"/>
        <v>462476</v>
      </c>
      <c r="O62" s="90">
        <f t="shared" si="19"/>
        <v>11841</v>
      </c>
      <c r="P62" s="90">
        <f t="shared" si="4"/>
        <v>76440419</v>
      </c>
      <c r="Q62" s="26"/>
      <c r="R62" s="88"/>
      <c r="S62" s="80"/>
      <c r="T62" s="91"/>
      <c r="U62" s="92"/>
      <c r="V62" s="55"/>
      <c r="W62" s="31"/>
      <c r="X62" s="29"/>
      <c r="Y62" s="28"/>
      <c r="Z62" s="93"/>
    </row>
    <row r="63" spans="1:26" x14ac:dyDescent="0.3">
      <c r="A63" s="12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  <c r="Q63" s="26"/>
      <c r="R63" s="88"/>
      <c r="S63" s="28"/>
      <c r="T63" s="29"/>
      <c r="U63" s="92"/>
      <c r="V63" s="55"/>
      <c r="W63" s="55"/>
      <c r="X63" s="29"/>
      <c r="Y63" s="86"/>
      <c r="Z63" s="93"/>
    </row>
    <row r="64" spans="1:26" x14ac:dyDescent="0.3">
      <c r="A64" s="12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  <c r="Q64" s="26"/>
      <c r="R64" s="88"/>
      <c r="S64" s="28"/>
      <c r="T64" s="29"/>
      <c r="U64" s="92"/>
      <c r="V64" s="55"/>
      <c r="W64" s="55"/>
      <c r="X64" s="29"/>
      <c r="Y64" s="86"/>
      <c r="Z64" s="93"/>
    </row>
    <row r="65" spans="1:26" outlineLevel="1" x14ac:dyDescent="0.3">
      <c r="A65" s="15" t="s">
        <v>132</v>
      </c>
      <c r="B65" s="16" t="s">
        <v>111</v>
      </c>
      <c r="C65" s="16" t="s">
        <v>7</v>
      </c>
      <c r="D65" s="16" t="s">
        <v>0</v>
      </c>
      <c r="E65" s="16" t="s">
        <v>1</v>
      </c>
      <c r="F65" s="16" t="s">
        <v>2</v>
      </c>
      <c r="G65" s="16" t="s">
        <v>4</v>
      </c>
      <c r="H65" s="16" t="s">
        <v>5</v>
      </c>
      <c r="I65" s="16" t="s">
        <v>46</v>
      </c>
      <c r="J65" s="16" t="s">
        <v>47</v>
      </c>
      <c r="K65" s="16" t="s">
        <v>48</v>
      </c>
      <c r="L65" s="16" t="s">
        <v>6</v>
      </c>
      <c r="M65" s="16" t="s">
        <v>3</v>
      </c>
      <c r="N65" s="16" t="s">
        <v>15</v>
      </c>
      <c r="O65" s="16" t="s">
        <v>8</v>
      </c>
      <c r="P65" s="17" t="s">
        <v>9</v>
      </c>
      <c r="Q65" s="96"/>
      <c r="R65" s="29"/>
      <c r="S65" s="86"/>
      <c r="T65" s="29"/>
      <c r="U65" s="29"/>
      <c r="V65" s="29"/>
      <c r="W65" s="29"/>
      <c r="X65" s="29"/>
      <c r="Y65" s="29"/>
      <c r="Z65" s="29"/>
    </row>
    <row r="66" spans="1:26" outlineLevel="1" x14ac:dyDescent="0.3">
      <c r="A66" s="23" t="s">
        <v>49</v>
      </c>
      <c r="B66" s="24">
        <v>34511.954038886921</v>
      </c>
      <c r="C66" s="24">
        <v>45648.078743294893</v>
      </c>
      <c r="D66" s="24">
        <v>982620.10487576085</v>
      </c>
      <c r="E66" s="24">
        <v>975916.17216784263</v>
      </c>
      <c r="F66" s="24">
        <v>64709.913822912982</v>
      </c>
      <c r="G66" s="24">
        <v>46651.333221169611</v>
      </c>
      <c r="H66" s="24">
        <v>424574.2727550717</v>
      </c>
      <c r="I66" s="24">
        <v>25647.831406634879</v>
      </c>
      <c r="J66" s="24">
        <v>124570.76433609851</v>
      </c>
      <c r="K66" s="24">
        <v>0</v>
      </c>
      <c r="L66" s="24">
        <v>881120.49970554211</v>
      </c>
      <c r="M66" s="24">
        <v>28425.543539780901</v>
      </c>
      <c r="N66" s="24">
        <v>0</v>
      </c>
      <c r="O66" s="24">
        <v>0</v>
      </c>
      <c r="P66" s="25">
        <f>SUM(B66:O66)</f>
        <v>3634396.4686129959</v>
      </c>
      <c r="Q66" s="96"/>
      <c r="R66" s="29"/>
      <c r="S66" s="86"/>
      <c r="T66" s="29"/>
      <c r="U66" s="29"/>
      <c r="V66" s="29"/>
      <c r="W66" s="29"/>
      <c r="X66" s="29"/>
      <c r="Y66" s="29"/>
      <c r="Z66" s="29"/>
    </row>
    <row r="67" spans="1:26" outlineLevel="1" x14ac:dyDescent="0.3">
      <c r="A67" s="32" t="s">
        <v>50</v>
      </c>
      <c r="B67" s="33">
        <v>39100.128641280782</v>
      </c>
      <c r="C67" s="33">
        <v>51716.739917973158</v>
      </c>
      <c r="D67" s="33">
        <v>753629.48727006756</v>
      </c>
      <c r="E67" s="33">
        <v>183988.5370957235</v>
      </c>
      <c r="F67" s="33">
        <v>73312.741202401521</v>
      </c>
      <c r="G67" s="33">
        <v>52853.371564522</v>
      </c>
      <c r="H67" s="33">
        <v>2341491.4867154504</v>
      </c>
      <c r="I67" s="33">
        <v>228063.2782625223</v>
      </c>
      <c r="J67" s="33">
        <v>141131.76277981661</v>
      </c>
      <c r="K67" s="33">
        <v>0</v>
      </c>
      <c r="L67" s="33">
        <v>101586.45341030418</v>
      </c>
      <c r="M67" s="33">
        <v>32204.563318884389</v>
      </c>
      <c r="N67" s="33">
        <v>614608.39904713328</v>
      </c>
      <c r="O67" s="33">
        <v>0</v>
      </c>
      <c r="P67" s="34">
        <f t="shared" ref="P67:P85" si="20">SUM(B67:O67)</f>
        <v>4613686.9492260795</v>
      </c>
      <c r="Q67" s="96"/>
      <c r="R67" s="29"/>
      <c r="S67" s="86"/>
      <c r="T67" s="29"/>
      <c r="U67" s="29"/>
      <c r="V67" s="29"/>
      <c r="W67" s="29"/>
      <c r="X67" s="29"/>
      <c r="Y67" s="29"/>
      <c r="Z67" s="29"/>
    </row>
    <row r="68" spans="1:26" outlineLevel="1" x14ac:dyDescent="0.3">
      <c r="A68" s="23" t="s">
        <v>51</v>
      </c>
      <c r="B68" s="24">
        <v>92779.517063492196</v>
      </c>
      <c r="C68" s="24">
        <v>143644.35465259614</v>
      </c>
      <c r="D68" s="24">
        <v>837893.53595630475</v>
      </c>
      <c r="E68" s="24">
        <v>678061.87537620217</v>
      </c>
      <c r="F68" s="24">
        <v>197161.63366332476</v>
      </c>
      <c r="G68" s="24">
        <v>131394.79842248955</v>
      </c>
      <c r="H68" s="24">
        <v>1318656.0529413226</v>
      </c>
      <c r="I68" s="24">
        <v>73421.185299399178</v>
      </c>
      <c r="J68" s="24">
        <v>385386.26247962198</v>
      </c>
      <c r="K68" s="24">
        <v>0</v>
      </c>
      <c r="L68" s="24">
        <v>575128.22419927653</v>
      </c>
      <c r="M68" s="24">
        <v>76251.437665773541</v>
      </c>
      <c r="N68" s="24">
        <v>7969.3460931944037</v>
      </c>
      <c r="O68" s="24">
        <v>0</v>
      </c>
      <c r="P68" s="25">
        <f t="shared" si="20"/>
        <v>4517748.2238129983</v>
      </c>
      <c r="Q68" s="96"/>
      <c r="R68" s="29"/>
      <c r="S68" s="86"/>
      <c r="T68" s="29"/>
      <c r="U68" s="29"/>
      <c r="V68" s="29"/>
      <c r="W68" s="29"/>
      <c r="X68" s="29"/>
      <c r="Y68" s="29"/>
      <c r="Z68" s="29"/>
    </row>
    <row r="69" spans="1:26" outlineLevel="1" x14ac:dyDescent="0.3">
      <c r="A69" s="32" t="s">
        <v>52</v>
      </c>
      <c r="B69" s="33">
        <v>115284.62170751821</v>
      </c>
      <c r="C69" s="33">
        <v>498636.35061165586</v>
      </c>
      <c r="D69" s="33">
        <v>1401191.192825713</v>
      </c>
      <c r="E69" s="33">
        <v>658191.08386045124</v>
      </c>
      <c r="F69" s="33">
        <v>507522.34661861655</v>
      </c>
      <c r="G69" s="33">
        <v>387755.16487496241</v>
      </c>
      <c r="H69" s="33">
        <v>2666561.4127669064</v>
      </c>
      <c r="I69" s="33">
        <v>129747.78022229209</v>
      </c>
      <c r="J69" s="33">
        <v>847160.14117815811</v>
      </c>
      <c r="K69" s="33">
        <v>0</v>
      </c>
      <c r="L69" s="33">
        <v>292251.49877724302</v>
      </c>
      <c r="M69" s="33">
        <v>208111.56871690063</v>
      </c>
      <c r="N69" s="33">
        <v>0</v>
      </c>
      <c r="O69" s="33">
        <v>0</v>
      </c>
      <c r="P69" s="34">
        <f t="shared" si="20"/>
        <v>7712413.162160418</v>
      </c>
      <c r="Q69" s="96"/>
      <c r="R69" s="29"/>
      <c r="S69" s="86"/>
      <c r="T69" s="29"/>
      <c r="U69" s="29"/>
      <c r="V69" s="29"/>
      <c r="W69" s="29"/>
      <c r="X69" s="29"/>
      <c r="Y69" s="29"/>
      <c r="Z69" s="29"/>
    </row>
    <row r="70" spans="1:26" outlineLevel="1" x14ac:dyDescent="0.3">
      <c r="A70" s="23" t="s">
        <v>53</v>
      </c>
      <c r="B70" s="24">
        <v>24177.957492422567</v>
      </c>
      <c r="C70" s="24">
        <v>31979.565869337988</v>
      </c>
      <c r="D70" s="24">
        <v>147715.13758694174</v>
      </c>
      <c r="E70" s="24">
        <v>69230.488750105389</v>
      </c>
      <c r="F70" s="24">
        <v>45333.670298292396</v>
      </c>
      <c r="G70" s="24">
        <v>32682.413470861899</v>
      </c>
      <c r="H70" s="24">
        <v>280787.61680880317</v>
      </c>
      <c r="I70" s="24">
        <v>13705.528229716281</v>
      </c>
      <c r="J70" s="24">
        <v>87270.243855885303</v>
      </c>
      <c r="K70" s="24">
        <v>0</v>
      </c>
      <c r="L70" s="24">
        <v>62817.004386199726</v>
      </c>
      <c r="M70" s="24">
        <v>19914.015376510837</v>
      </c>
      <c r="N70" s="24">
        <v>0</v>
      </c>
      <c r="O70" s="24">
        <v>0</v>
      </c>
      <c r="P70" s="25">
        <f t="shared" si="20"/>
        <v>815613.64212507731</v>
      </c>
      <c r="Q70" s="96"/>
      <c r="R70" s="29"/>
      <c r="S70" s="86"/>
      <c r="T70" s="29"/>
      <c r="U70" s="29"/>
      <c r="V70" s="29"/>
      <c r="W70" s="29"/>
      <c r="X70" s="29"/>
      <c r="Y70" s="29"/>
      <c r="Z70" s="29"/>
    </row>
    <row r="71" spans="1:26" outlineLevel="1" x14ac:dyDescent="0.3">
      <c r="A71" s="32" t="s">
        <v>54</v>
      </c>
      <c r="B71" s="33">
        <v>9369.6574818995687</v>
      </c>
      <c r="C71" s="33">
        <v>12393.006262396231</v>
      </c>
      <c r="D71" s="33">
        <v>57243.886069163389</v>
      </c>
      <c r="E71" s="33">
        <v>26828.815754857806</v>
      </c>
      <c r="F71" s="33">
        <v>17568.107778561724</v>
      </c>
      <c r="G71" s="33">
        <v>12665.380026404941</v>
      </c>
      <c r="H71" s="33">
        <v>108813.31872147915</v>
      </c>
      <c r="I71" s="33">
        <v>5311.2883981698142</v>
      </c>
      <c r="J71" s="33">
        <v>33819.742364414466</v>
      </c>
      <c r="K71" s="33">
        <v>0</v>
      </c>
      <c r="L71" s="33">
        <v>24343.405158278354</v>
      </c>
      <c r="M71" s="33">
        <v>7717.2566469134044</v>
      </c>
      <c r="N71" s="33">
        <v>0</v>
      </c>
      <c r="O71" s="33">
        <v>0</v>
      </c>
      <c r="P71" s="34">
        <f t="shared" si="20"/>
        <v>316073.86466253886</v>
      </c>
      <c r="Q71" s="96"/>
      <c r="R71" s="29"/>
      <c r="S71" s="86"/>
      <c r="T71" s="29"/>
      <c r="U71" s="29"/>
      <c r="V71" s="29"/>
      <c r="W71" s="29"/>
      <c r="X71" s="29"/>
      <c r="Y71" s="29"/>
      <c r="Z71" s="29"/>
    </row>
    <row r="72" spans="1:26" outlineLevel="1" x14ac:dyDescent="0.3">
      <c r="A72" s="35" t="s">
        <v>108</v>
      </c>
      <c r="B72" s="24">
        <v>-65833</v>
      </c>
      <c r="C72" s="24">
        <v>21455</v>
      </c>
      <c r="D72" s="24">
        <v>-343386</v>
      </c>
      <c r="E72" s="24">
        <v>558826</v>
      </c>
      <c r="F72" s="24">
        <v>211743</v>
      </c>
      <c r="G72" s="24">
        <v>172493</v>
      </c>
      <c r="H72" s="24">
        <v>-615048</v>
      </c>
      <c r="I72" s="24">
        <v>0</v>
      </c>
      <c r="J72" s="24">
        <v>0</v>
      </c>
      <c r="K72" s="24">
        <v>0</v>
      </c>
      <c r="L72" s="24">
        <v>101365</v>
      </c>
      <c r="M72" s="24">
        <v>-41614</v>
      </c>
      <c r="N72" s="24">
        <v>0</v>
      </c>
      <c r="O72" s="24">
        <v>0</v>
      </c>
      <c r="P72" s="25">
        <f t="shared" si="20"/>
        <v>1</v>
      </c>
      <c r="Q72" s="96"/>
      <c r="R72" s="29"/>
      <c r="S72" s="86"/>
      <c r="T72" s="29"/>
      <c r="U72" s="29"/>
      <c r="V72" s="29"/>
      <c r="W72" s="29"/>
      <c r="X72" s="29"/>
      <c r="Y72" s="29"/>
      <c r="Z72" s="29"/>
    </row>
    <row r="73" spans="1:26" outlineLevel="1" x14ac:dyDescent="0.3">
      <c r="A73" s="36" t="s">
        <v>75</v>
      </c>
      <c r="B73" s="37">
        <f>SUM(B66:B72)</f>
        <v>249390.83642550017</v>
      </c>
      <c r="C73" s="37">
        <f>SUM(C66:C72)</f>
        <v>805473.09605725424</v>
      </c>
      <c r="D73" s="37">
        <f>SUM(D66:D72)</f>
        <v>3836907.3445839514</v>
      </c>
      <c r="E73" s="37">
        <f t="shared" ref="E73:O73" si="21">SUM(E66:E72)</f>
        <v>3151042.9730051826</v>
      </c>
      <c r="F73" s="37">
        <f t="shared" si="21"/>
        <v>1117351.4133841102</v>
      </c>
      <c r="G73" s="37">
        <f>SUM(G66:G72)</f>
        <v>836495.46158041037</v>
      </c>
      <c r="H73" s="37">
        <f t="shared" si="21"/>
        <v>6525836.1607090328</v>
      </c>
      <c r="I73" s="37">
        <f>SUM(I66:I72)</f>
        <v>475896.89181873453</v>
      </c>
      <c r="J73" s="37">
        <f>SUM(J66:J72)</f>
        <v>1619338.916993995</v>
      </c>
      <c r="K73" s="37">
        <f t="shared" si="21"/>
        <v>0</v>
      </c>
      <c r="L73" s="37">
        <f t="shared" si="21"/>
        <v>2038612.0856368439</v>
      </c>
      <c r="M73" s="37">
        <f>SUM(M66:M72)</f>
        <v>331010.38526476372</v>
      </c>
      <c r="N73" s="37">
        <f t="shared" si="21"/>
        <v>622577.74514032772</v>
      </c>
      <c r="O73" s="37">
        <f t="shared" si="21"/>
        <v>0</v>
      </c>
      <c r="P73" s="38">
        <f t="shared" si="20"/>
        <v>21609933.310600109</v>
      </c>
      <c r="Q73" s="96"/>
      <c r="R73" s="29"/>
      <c r="S73" s="86"/>
      <c r="T73" s="29"/>
      <c r="U73" s="29"/>
      <c r="V73" s="29"/>
      <c r="W73" s="29"/>
      <c r="X73" s="29"/>
      <c r="Y73" s="29"/>
      <c r="Z73" s="29"/>
    </row>
    <row r="74" spans="1:26" outlineLevel="1" x14ac:dyDescent="0.3">
      <c r="A74" s="23" t="s">
        <v>55</v>
      </c>
      <c r="B74" s="24">
        <v>28569.616137783392</v>
      </c>
      <c r="C74" s="24">
        <v>29217.672394248923</v>
      </c>
      <c r="D74" s="24">
        <v>134957.82010676869</v>
      </c>
      <c r="E74" s="24">
        <v>63251.444633703577</v>
      </c>
      <c r="F74" s="24">
        <v>41418.45866877029</v>
      </c>
      <c r="G74" s="24">
        <v>29859.819040276372</v>
      </c>
      <c r="H74" s="24">
        <v>2231156.0162695516</v>
      </c>
      <c r="I74" s="24">
        <v>12521.859597535245</v>
      </c>
      <c r="J74" s="24">
        <v>79733.208548408118</v>
      </c>
      <c r="K74" s="24">
        <v>0</v>
      </c>
      <c r="L74" s="24">
        <v>387860.20372509747</v>
      </c>
      <c r="M74" s="24">
        <v>18194.154970777705</v>
      </c>
      <c r="N74" s="24">
        <v>0</v>
      </c>
      <c r="O74" s="24">
        <v>0</v>
      </c>
      <c r="P74" s="25">
        <f t="shared" si="20"/>
        <v>3056740.2740929215</v>
      </c>
      <c r="Q74" s="96"/>
      <c r="R74" s="29"/>
      <c r="S74" s="86"/>
      <c r="T74" s="29"/>
      <c r="U74" s="29"/>
      <c r="V74" s="29"/>
      <c r="W74" s="29"/>
      <c r="X74" s="29"/>
      <c r="Y74" s="29"/>
      <c r="Z74" s="29"/>
    </row>
    <row r="75" spans="1:26" outlineLevel="1" x14ac:dyDescent="0.3">
      <c r="A75" s="32" t="s">
        <v>56</v>
      </c>
      <c r="B75" s="33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926865.21678761882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4">
        <f t="shared" si="20"/>
        <v>926865.21678761882</v>
      </c>
      <c r="Q75" s="96"/>
      <c r="R75" s="29"/>
      <c r="S75" s="86"/>
      <c r="T75" s="29"/>
      <c r="U75" s="29"/>
      <c r="V75" s="29"/>
      <c r="W75" s="29"/>
      <c r="X75" s="29"/>
      <c r="Y75" s="29"/>
      <c r="Z75" s="29"/>
    </row>
    <row r="76" spans="1:26" outlineLevel="1" x14ac:dyDescent="0.3">
      <c r="A76" s="23" t="s">
        <v>57</v>
      </c>
      <c r="B76" s="24">
        <v>0</v>
      </c>
      <c r="C76" s="24">
        <v>0</v>
      </c>
      <c r="D76" s="24">
        <v>1279382.3291404543</v>
      </c>
      <c r="E76" s="24">
        <v>1091119.9459477321</v>
      </c>
      <c r="F76" s="24">
        <v>0</v>
      </c>
      <c r="G76" s="24">
        <v>0</v>
      </c>
      <c r="H76" s="24">
        <v>52.619596158744933</v>
      </c>
      <c r="I76" s="24">
        <v>336765.41541596485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5">
        <f t="shared" si="20"/>
        <v>2707320.31010031</v>
      </c>
      <c r="Q76" s="96"/>
      <c r="R76" s="29"/>
      <c r="S76" s="86"/>
      <c r="T76" s="29"/>
      <c r="U76" s="29"/>
      <c r="V76" s="29"/>
      <c r="W76" s="29"/>
      <c r="X76" s="29"/>
      <c r="Y76" s="29"/>
      <c r="Z76" s="29"/>
    </row>
    <row r="77" spans="1:26" outlineLevel="1" x14ac:dyDescent="0.3">
      <c r="A77" s="40" t="s">
        <v>58</v>
      </c>
      <c r="B77" s="33">
        <v>30994.333257351256</v>
      </c>
      <c r="C77" s="33">
        <v>638455.80611294904</v>
      </c>
      <c r="D77" s="33">
        <v>189359.75890271369</v>
      </c>
      <c r="E77" s="33">
        <v>88748.308890962377</v>
      </c>
      <c r="F77" s="33">
        <v>506209.67065133958</v>
      </c>
      <c r="G77" s="33">
        <v>489991.70557481854</v>
      </c>
      <c r="H77" s="33">
        <v>359948.72489278513</v>
      </c>
      <c r="I77" s="33">
        <v>17569.462166231169</v>
      </c>
      <c r="J77" s="33">
        <v>111873.92575933514</v>
      </c>
      <c r="K77" s="33">
        <v>0</v>
      </c>
      <c r="L77" s="33">
        <v>80526.701595226201</v>
      </c>
      <c r="M77" s="33">
        <v>174893.37695912636</v>
      </c>
      <c r="N77" s="33">
        <v>0</v>
      </c>
      <c r="O77" s="33">
        <v>0</v>
      </c>
      <c r="P77" s="34">
        <f t="shared" si="20"/>
        <v>2688571.7747628386</v>
      </c>
      <c r="Q77" s="96"/>
      <c r="R77" s="29"/>
      <c r="S77" s="86"/>
      <c r="T77" s="29"/>
      <c r="U77" s="29"/>
      <c r="V77" s="29"/>
      <c r="W77" s="29"/>
      <c r="X77" s="29"/>
      <c r="Y77" s="29"/>
      <c r="Z77" s="29"/>
    </row>
    <row r="78" spans="1:26" outlineLevel="1" x14ac:dyDescent="0.3">
      <c r="A78" s="41" t="s">
        <v>76</v>
      </c>
      <c r="B78" s="42">
        <f>SUM(B74:B77)</f>
        <v>59563.949395134652</v>
      </c>
      <c r="C78" s="42">
        <f>SUM(C74:C77)</f>
        <v>667673.47850719793</v>
      </c>
      <c r="D78" s="42">
        <f>SUM(D74:D77)</f>
        <v>1603699.9081499367</v>
      </c>
      <c r="E78" s="42">
        <f t="shared" ref="E78:O78" si="22">SUM(E74:E77)</f>
        <v>1243119.699472398</v>
      </c>
      <c r="F78" s="42">
        <f t="shared" si="22"/>
        <v>547628.12932010985</v>
      </c>
      <c r="G78" s="42">
        <f>SUM(G74:G77)</f>
        <v>519851.52461509488</v>
      </c>
      <c r="H78" s="42">
        <f t="shared" si="22"/>
        <v>2591157.3607584955</v>
      </c>
      <c r="I78" s="42">
        <f>SUM(I74:I77)</f>
        <v>366856.73717973125</v>
      </c>
      <c r="J78" s="42">
        <f t="shared" si="22"/>
        <v>1118472.3510953621</v>
      </c>
      <c r="K78" s="42">
        <f t="shared" si="22"/>
        <v>0</v>
      </c>
      <c r="L78" s="42">
        <f t="shared" si="22"/>
        <v>468386.90532032365</v>
      </c>
      <c r="M78" s="42">
        <f>SUM(M74:M77)</f>
        <v>193087.53192990407</v>
      </c>
      <c r="N78" s="42">
        <f t="shared" si="22"/>
        <v>0</v>
      </c>
      <c r="O78" s="42">
        <f t="shared" si="22"/>
        <v>0</v>
      </c>
      <c r="P78" s="43">
        <f t="shared" si="20"/>
        <v>9379497.5757436883</v>
      </c>
      <c r="Q78" s="96"/>
      <c r="R78" s="29"/>
      <c r="S78" s="86"/>
      <c r="T78" s="29"/>
      <c r="U78" s="29"/>
      <c r="V78" s="29"/>
      <c r="W78" s="29"/>
      <c r="X78" s="29"/>
      <c r="Y78" s="29"/>
      <c r="Z78" s="29"/>
    </row>
    <row r="79" spans="1:26" outlineLevel="1" x14ac:dyDescent="0.3">
      <c r="A79" s="44" t="s">
        <v>77</v>
      </c>
      <c r="B79" s="45">
        <v>0</v>
      </c>
      <c r="C79" s="45">
        <v>87581.058481725981</v>
      </c>
      <c r="D79" s="45">
        <v>416753.64054889226</v>
      </c>
      <c r="E79" s="45">
        <v>195322.28514226436</v>
      </c>
      <c r="F79" s="45">
        <v>127901.39483935076</v>
      </c>
      <c r="G79" s="45">
        <v>92207.982326043581</v>
      </c>
      <c r="H79" s="45">
        <v>792195.46105923457</v>
      </c>
      <c r="I79" s="45">
        <v>38667.86355608279</v>
      </c>
      <c r="J79" s="45">
        <v>246218.44742975794</v>
      </c>
      <c r="K79" s="45">
        <v>164586.29103358317</v>
      </c>
      <c r="L79" s="45">
        <v>0</v>
      </c>
      <c r="M79" s="45">
        <v>56184.075252427981</v>
      </c>
      <c r="N79" s="45">
        <v>0</v>
      </c>
      <c r="O79" s="45">
        <v>0</v>
      </c>
      <c r="P79" s="46">
        <f t="shared" si="20"/>
        <v>2217618.4996693637</v>
      </c>
      <c r="Q79" s="96"/>
      <c r="R79" s="29"/>
      <c r="S79" s="86"/>
      <c r="T79" s="29"/>
      <c r="U79" s="29"/>
      <c r="V79" s="29"/>
      <c r="W79" s="29"/>
      <c r="X79" s="29"/>
      <c r="Y79" s="29"/>
      <c r="Z79" s="29"/>
    </row>
    <row r="80" spans="1:26" outlineLevel="1" x14ac:dyDescent="0.3">
      <c r="A80" s="23" t="s">
        <v>16</v>
      </c>
      <c r="B80" s="24">
        <v>14300</v>
      </c>
      <c r="C80" s="24">
        <v>53202.400000000001</v>
      </c>
      <c r="D80" s="24">
        <v>55600</v>
      </c>
      <c r="E80" s="24">
        <v>57300</v>
      </c>
      <c r="F80" s="24">
        <v>5500</v>
      </c>
      <c r="G80" s="24">
        <v>71700</v>
      </c>
      <c r="H80" s="24">
        <v>327100</v>
      </c>
      <c r="I80" s="24">
        <v>3200</v>
      </c>
      <c r="J80" s="24">
        <v>188500</v>
      </c>
      <c r="K80" s="24">
        <v>0</v>
      </c>
      <c r="L80" s="24">
        <v>79500</v>
      </c>
      <c r="M80" s="24">
        <v>28200</v>
      </c>
      <c r="N80" s="24">
        <v>0</v>
      </c>
      <c r="O80" s="24">
        <v>0</v>
      </c>
      <c r="P80" s="25">
        <f t="shared" si="20"/>
        <v>884102.4</v>
      </c>
      <c r="Q80" s="26"/>
      <c r="R80" s="29"/>
      <c r="S80" s="86"/>
      <c r="T80" s="29"/>
      <c r="U80" s="29"/>
      <c r="V80" s="29"/>
      <c r="W80" s="29"/>
      <c r="X80" s="29"/>
      <c r="Y80" s="29"/>
      <c r="Z80" s="29"/>
    </row>
    <row r="81" spans="1:26" outlineLevel="1" x14ac:dyDescent="0.3">
      <c r="A81" s="32" t="s">
        <v>45</v>
      </c>
      <c r="B81" s="33">
        <v>0</v>
      </c>
      <c r="C81" s="33">
        <v>2397.6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4">
        <f t="shared" si="20"/>
        <v>2397.6</v>
      </c>
      <c r="Q81" s="26"/>
      <c r="R81" s="29"/>
      <c r="S81" s="86"/>
      <c r="T81" s="29"/>
      <c r="U81" s="29"/>
      <c r="V81" s="29"/>
      <c r="W81" s="29"/>
      <c r="X81" s="29"/>
      <c r="Y81" s="29"/>
      <c r="Z81" s="29"/>
    </row>
    <row r="82" spans="1:26" outlineLevel="1" x14ac:dyDescent="0.3">
      <c r="A82" s="35" t="s">
        <v>17</v>
      </c>
      <c r="B82" s="24">
        <v>67877.782531940582</v>
      </c>
      <c r="C82" s="24">
        <v>167431.86357878678</v>
      </c>
      <c r="D82" s="24">
        <v>294137.0576384092</v>
      </c>
      <c r="E82" s="24">
        <v>363523.23533772602</v>
      </c>
      <c r="F82" s="24">
        <v>22625.927510646859</v>
      </c>
      <c r="G82" s="24">
        <v>301679.03347529116</v>
      </c>
      <c r="H82" s="24">
        <v>1502361.5867069515</v>
      </c>
      <c r="I82" s="24">
        <v>45251.855021293719</v>
      </c>
      <c r="J82" s="24">
        <v>1063418.5930004024</v>
      </c>
      <c r="K82" s="24">
        <v>0</v>
      </c>
      <c r="L82" s="24">
        <v>453876.105863576</v>
      </c>
      <c r="M82" s="24">
        <v>212683.71860008049</v>
      </c>
      <c r="N82" s="24">
        <v>0</v>
      </c>
      <c r="O82" s="24">
        <v>0</v>
      </c>
      <c r="P82" s="25">
        <f t="shared" si="20"/>
        <v>4494866.7592651043</v>
      </c>
      <c r="Q82" s="26"/>
      <c r="R82" s="29"/>
      <c r="S82" s="86"/>
      <c r="T82" s="29"/>
      <c r="U82" s="29"/>
      <c r="V82" s="29"/>
      <c r="W82" s="29"/>
      <c r="X82" s="29"/>
      <c r="Y82" s="29"/>
      <c r="Z82" s="29"/>
    </row>
    <row r="83" spans="1:26" outlineLevel="1" x14ac:dyDescent="0.3">
      <c r="A83" s="50" t="s">
        <v>78</v>
      </c>
      <c r="B83" s="37">
        <f>SUM(B80:B82)</f>
        <v>82177.782531940582</v>
      </c>
      <c r="C83" s="37">
        <f>SUM(C80:C82)</f>
        <v>223031.86357878678</v>
      </c>
      <c r="D83" s="37">
        <f>SUM(D80:D82)</f>
        <v>349737.0576384092</v>
      </c>
      <c r="E83" s="37">
        <f t="shared" ref="E83:O83" si="23">SUM(E80:E82)</f>
        <v>420823.23533772602</v>
      </c>
      <c r="F83" s="37">
        <f t="shared" si="23"/>
        <v>28125.927510646859</v>
      </c>
      <c r="G83" s="37">
        <f>SUM(G80:G82)</f>
        <v>373379.03347529116</v>
      </c>
      <c r="H83" s="37">
        <f t="shared" si="23"/>
        <v>1829461.5867069515</v>
      </c>
      <c r="I83" s="37">
        <f>SUM(I80:I82)</f>
        <v>48451.855021293719</v>
      </c>
      <c r="J83" s="37">
        <f t="shared" si="23"/>
        <v>1251918.5930004024</v>
      </c>
      <c r="K83" s="37">
        <f t="shared" si="23"/>
        <v>0</v>
      </c>
      <c r="L83" s="37">
        <f t="shared" si="23"/>
        <v>533376.10586357606</v>
      </c>
      <c r="M83" s="37">
        <f>SUM(M80:M82)</f>
        <v>240883.71860008049</v>
      </c>
      <c r="N83" s="37">
        <f t="shared" si="23"/>
        <v>0</v>
      </c>
      <c r="O83" s="37">
        <f t="shared" si="23"/>
        <v>0</v>
      </c>
      <c r="P83" s="38">
        <f t="shared" si="20"/>
        <v>5381366.7592651043</v>
      </c>
      <c r="Q83" s="26"/>
      <c r="R83" s="29"/>
      <c r="S83" s="86"/>
      <c r="T83" s="29"/>
      <c r="U83" s="29"/>
      <c r="V83" s="29"/>
      <c r="W83" s="29"/>
      <c r="X83" s="29"/>
      <c r="Y83" s="29"/>
      <c r="Z83" s="29"/>
    </row>
    <row r="84" spans="1:26" outlineLevel="1" x14ac:dyDescent="0.3">
      <c r="A84" s="51" t="s">
        <v>79</v>
      </c>
      <c r="B84" s="42">
        <v>193248.72693333612</v>
      </c>
      <c r="C84" s="42">
        <v>99245.954723515635</v>
      </c>
      <c r="D84" s="42">
        <v>472260.93926925742</v>
      </c>
      <c r="E84" s="42">
        <v>221337.20468527448</v>
      </c>
      <c r="F84" s="42">
        <v>144936.54520000209</v>
      </c>
      <c r="G84" s="42">
        <v>104489.1372372108</v>
      </c>
      <c r="H84" s="42">
        <v>897707.74895195081</v>
      </c>
      <c r="I84" s="42">
        <v>43818.025293023886</v>
      </c>
      <c r="J84" s="42">
        <v>279012.2123359213</v>
      </c>
      <c r="K84" s="42">
        <v>186507.49227287091</v>
      </c>
      <c r="L84" s="42">
        <v>267776.82123514597</v>
      </c>
      <c r="M84" s="42">
        <v>63667.216237727014</v>
      </c>
      <c r="N84" s="42">
        <v>0</v>
      </c>
      <c r="O84" s="42">
        <v>0</v>
      </c>
      <c r="P84" s="43">
        <f t="shared" si="20"/>
        <v>2974008.0243752366</v>
      </c>
      <c r="Q84" s="26"/>
      <c r="R84" s="29"/>
      <c r="S84" s="86"/>
      <c r="T84" s="29"/>
      <c r="U84" s="29"/>
      <c r="V84" s="29"/>
      <c r="W84" s="29"/>
      <c r="X84" s="29"/>
      <c r="Y84" s="29"/>
      <c r="Z84" s="29"/>
    </row>
    <row r="85" spans="1:26" outlineLevel="1" x14ac:dyDescent="0.3">
      <c r="A85" s="50" t="s">
        <v>80</v>
      </c>
      <c r="B85" s="37">
        <v>0</v>
      </c>
      <c r="C85" s="37">
        <v>210390.85540639993</v>
      </c>
      <c r="D85" s="37">
        <v>1001142.9006319635</v>
      </c>
      <c r="E85" s="37">
        <v>469211.30394408439</v>
      </c>
      <c r="F85" s="37">
        <v>307250.04166896897</v>
      </c>
      <c r="G85" s="37">
        <v>221505.84399390788</v>
      </c>
      <c r="H85" s="37">
        <v>1903044.8317326063</v>
      </c>
      <c r="I85" s="37">
        <v>92889.5474813162</v>
      </c>
      <c r="J85" s="37">
        <v>591476.1784066715</v>
      </c>
      <c r="K85" s="37">
        <v>395376.02261278179</v>
      </c>
      <c r="L85" s="37">
        <v>0</v>
      </c>
      <c r="M85" s="37">
        <v>134967.71856259619</v>
      </c>
      <c r="N85" s="37">
        <v>0</v>
      </c>
      <c r="O85" s="37">
        <v>0</v>
      </c>
      <c r="P85" s="38">
        <f t="shared" si="20"/>
        <v>5327255.2444412978</v>
      </c>
      <c r="Q85" s="26"/>
      <c r="R85" s="29"/>
      <c r="S85" s="86"/>
      <c r="T85" s="29"/>
      <c r="U85" s="29"/>
      <c r="V85" s="29"/>
      <c r="W85" s="29"/>
      <c r="X85" s="29"/>
      <c r="Y85" s="29"/>
      <c r="Z85" s="29"/>
    </row>
    <row r="86" spans="1:26" outlineLevel="1" x14ac:dyDescent="0.3">
      <c r="A86" s="23" t="s">
        <v>19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5"/>
      <c r="Q86" s="26"/>
      <c r="R86" s="29"/>
      <c r="S86" s="86"/>
      <c r="T86" s="29"/>
      <c r="U86" s="29"/>
      <c r="V86" s="29"/>
      <c r="W86" s="29"/>
      <c r="X86" s="29"/>
      <c r="Y86" s="29"/>
      <c r="Z86" s="29"/>
    </row>
    <row r="87" spans="1:26" outlineLevel="1" x14ac:dyDescent="0.3">
      <c r="A87" s="32" t="s">
        <v>20</v>
      </c>
      <c r="B87" s="33">
        <v>0</v>
      </c>
      <c r="C87" s="33">
        <v>8353.9603960396034</v>
      </c>
      <c r="D87" s="33">
        <v>21813.118811881188</v>
      </c>
      <c r="E87" s="33">
        <v>19260.519801980197</v>
      </c>
      <c r="F87" s="33">
        <v>9050.1237623762372</v>
      </c>
      <c r="G87" s="33">
        <v>11834.777227722772</v>
      </c>
      <c r="H87" s="33">
        <v>159885.5198019802</v>
      </c>
      <c r="I87" s="33">
        <v>232.05445544554456</v>
      </c>
      <c r="J87" s="33">
        <v>65439.356435643567</v>
      </c>
      <c r="K87" s="33">
        <v>75649.752475247529</v>
      </c>
      <c r="L87" s="33">
        <v>0</v>
      </c>
      <c r="M87" s="33">
        <v>3480.8168316831684</v>
      </c>
      <c r="N87" s="33">
        <v>0</v>
      </c>
      <c r="O87" s="33">
        <v>0</v>
      </c>
      <c r="P87" s="34">
        <f t="shared" ref="P87:P120" si="24">SUM(B87:O87)</f>
        <v>375000.00000000006</v>
      </c>
      <c r="Q87" s="26"/>
      <c r="R87" s="29"/>
      <c r="S87" s="86"/>
      <c r="T87" s="29"/>
      <c r="U87" s="29"/>
      <c r="V87" s="29"/>
      <c r="W87" s="29"/>
      <c r="X87" s="29"/>
      <c r="Y87" s="29"/>
      <c r="Z87" s="29"/>
    </row>
    <row r="88" spans="1:26" outlineLevel="1" x14ac:dyDescent="0.3">
      <c r="A88" s="23" t="s">
        <v>22</v>
      </c>
      <c r="B88" s="24">
        <v>0</v>
      </c>
      <c r="C88" s="24">
        <v>75389.281507656066</v>
      </c>
      <c r="D88" s="24">
        <v>384189.04593639576</v>
      </c>
      <c r="E88" s="24">
        <v>167239.10482921082</v>
      </c>
      <c r="F88" s="24">
        <v>114565.37102473498</v>
      </c>
      <c r="G88" s="24">
        <v>75060.070671378082</v>
      </c>
      <c r="H88" s="24">
        <v>562292.10836277972</v>
      </c>
      <c r="I88" s="24">
        <v>38188.457008244994</v>
      </c>
      <c r="J88" s="24">
        <v>152424.61719670199</v>
      </c>
      <c r="K88" s="24">
        <v>56624.263839811538</v>
      </c>
      <c r="L88" s="24">
        <v>0</v>
      </c>
      <c r="M88" s="24">
        <v>51027.679623085984</v>
      </c>
      <c r="N88" s="24">
        <v>0</v>
      </c>
      <c r="O88" s="24">
        <v>0</v>
      </c>
      <c r="P88" s="25">
        <f t="shared" si="24"/>
        <v>1677000</v>
      </c>
      <c r="Q88" s="26"/>
      <c r="R88" s="29"/>
      <c r="S88" s="86"/>
      <c r="T88" s="29"/>
      <c r="U88" s="29"/>
      <c r="V88" s="29"/>
      <c r="W88" s="29"/>
      <c r="X88" s="29"/>
      <c r="Y88" s="29"/>
      <c r="Z88" s="29"/>
    </row>
    <row r="89" spans="1:26" outlineLevel="1" x14ac:dyDescent="0.3">
      <c r="A89" s="32" t="s">
        <v>59</v>
      </c>
      <c r="B89" s="33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119697.00000000001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4">
        <f t="shared" si="24"/>
        <v>119697.00000000001</v>
      </c>
      <c r="Q89" s="26"/>
      <c r="R89" s="29"/>
      <c r="S89" s="86"/>
      <c r="T89" s="29"/>
      <c r="U89" s="29"/>
      <c r="V89" s="29"/>
      <c r="W89" s="29"/>
      <c r="X89" s="29"/>
      <c r="Y89" s="29"/>
      <c r="Z89" s="29"/>
    </row>
    <row r="90" spans="1:26" outlineLevel="1" x14ac:dyDescent="0.3">
      <c r="A90" s="35" t="s">
        <v>23</v>
      </c>
      <c r="B90" s="24">
        <v>0</v>
      </c>
      <c r="C90" s="24">
        <v>2962.0049180328119</v>
      </c>
      <c r="D90" s="24">
        <v>14094.672459016514</v>
      </c>
      <c r="E90" s="24">
        <v>6605.8298360656299</v>
      </c>
      <c r="F90" s="24">
        <v>4325.6449180328236</v>
      </c>
      <c r="G90" s="24">
        <v>3118.4881967213382</v>
      </c>
      <c r="H90" s="24">
        <v>26792.172786885476</v>
      </c>
      <c r="I90" s="24">
        <v>1307.7531147541094</v>
      </c>
      <c r="J90" s="24">
        <v>8327.1459016394147</v>
      </c>
      <c r="K90" s="24">
        <v>5566.3337704918504</v>
      </c>
      <c r="L90" s="24">
        <v>0</v>
      </c>
      <c r="M90" s="24">
        <v>1900.1540983606719</v>
      </c>
      <c r="N90" s="24">
        <v>0</v>
      </c>
      <c r="O90" s="24">
        <v>0</v>
      </c>
      <c r="P90" s="25">
        <f t="shared" si="24"/>
        <v>75000.200000000637</v>
      </c>
      <c r="Q90" s="26"/>
      <c r="R90" s="29"/>
      <c r="S90" s="86"/>
      <c r="T90" s="29"/>
      <c r="U90" s="29"/>
      <c r="V90" s="29"/>
      <c r="W90" s="29"/>
      <c r="X90" s="29"/>
      <c r="Y90" s="29"/>
      <c r="Z90" s="29"/>
    </row>
    <row r="91" spans="1:26" outlineLevel="1" x14ac:dyDescent="0.3">
      <c r="A91" s="50" t="s">
        <v>81</v>
      </c>
      <c r="B91" s="37">
        <f>SUM(B87:B90)</f>
        <v>0</v>
      </c>
      <c r="C91" s="37">
        <f>SUM(C87:C90)</f>
        <v>86705.246821728477</v>
      </c>
      <c r="D91" s="37">
        <f>SUM(D87:D90)</f>
        <v>420096.83720729343</v>
      </c>
      <c r="E91" s="37">
        <f t="shared" ref="E91:O91" si="25">SUM(E87:E90)</f>
        <v>193105.45446725664</v>
      </c>
      <c r="F91" s="37">
        <f t="shared" si="25"/>
        <v>127941.13970514404</v>
      </c>
      <c r="G91" s="37">
        <f>SUM(G87:G90)</f>
        <v>90013.336095822204</v>
      </c>
      <c r="H91" s="37">
        <f t="shared" si="25"/>
        <v>748969.80095164548</v>
      </c>
      <c r="I91" s="37">
        <f>SUM(I87:I90)</f>
        <v>39728.264578444643</v>
      </c>
      <c r="J91" s="37">
        <f t="shared" si="25"/>
        <v>345888.11953398498</v>
      </c>
      <c r="K91" s="37">
        <f t="shared" si="25"/>
        <v>137840.35008555092</v>
      </c>
      <c r="L91" s="37">
        <f t="shared" si="25"/>
        <v>0</v>
      </c>
      <c r="M91" s="37">
        <f>SUM(M87:M90)</f>
        <v>56408.650553129817</v>
      </c>
      <c r="N91" s="37">
        <f t="shared" si="25"/>
        <v>0</v>
      </c>
      <c r="O91" s="37">
        <f t="shared" si="25"/>
        <v>0</v>
      </c>
      <c r="P91" s="38">
        <f t="shared" si="24"/>
        <v>2246697.2000000002</v>
      </c>
      <c r="Q91" s="26"/>
      <c r="R91" s="29"/>
      <c r="S91" s="86"/>
      <c r="T91" s="29"/>
      <c r="U91" s="29"/>
      <c r="V91" s="29"/>
      <c r="W91" s="29"/>
      <c r="X91" s="29"/>
      <c r="Y91" s="29"/>
      <c r="Z91" s="29"/>
    </row>
    <row r="92" spans="1:26" outlineLevel="1" x14ac:dyDescent="0.3">
      <c r="A92" s="23" t="s">
        <v>24</v>
      </c>
      <c r="B92" s="57">
        <v>64578</v>
      </c>
      <c r="C92" s="57">
        <v>39948.374781029255</v>
      </c>
      <c r="D92" s="57">
        <v>183850.00218568579</v>
      </c>
      <c r="E92" s="57">
        <v>86166.02005689159</v>
      </c>
      <c r="F92" s="57">
        <v>56423.434453497539</v>
      </c>
      <c r="G92" s="57">
        <v>40677.359722288915</v>
      </c>
      <c r="H92" s="57">
        <v>349475.38083988009</v>
      </c>
      <c r="I92" s="57">
        <v>17058.247625475997</v>
      </c>
      <c r="J92" s="57">
        <v>0</v>
      </c>
      <c r="K92" s="57">
        <v>0</v>
      </c>
      <c r="L92" s="57">
        <v>289082</v>
      </c>
      <c r="M92" s="57">
        <v>24785.488002828373</v>
      </c>
      <c r="N92" s="57">
        <v>0</v>
      </c>
      <c r="O92" s="57">
        <v>0</v>
      </c>
      <c r="P92" s="58">
        <f t="shared" si="24"/>
        <v>1152044.3076675774</v>
      </c>
      <c r="Q92" s="26"/>
      <c r="R92" s="29"/>
      <c r="S92" s="86"/>
      <c r="T92" s="29"/>
      <c r="U92" s="29"/>
      <c r="V92" s="29"/>
      <c r="W92" s="29"/>
      <c r="X92" s="29"/>
      <c r="Y92" s="29"/>
      <c r="Z92" s="29"/>
    </row>
    <row r="93" spans="1:26" outlineLevel="1" x14ac:dyDescent="0.3">
      <c r="A93" s="32" t="s">
        <v>25</v>
      </c>
      <c r="B93" s="33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111581.69233242243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4">
        <f t="shared" si="24"/>
        <v>111581.69233242243</v>
      </c>
      <c r="Q93" s="26"/>
      <c r="R93" s="29"/>
      <c r="S93" s="86"/>
      <c r="T93" s="29"/>
      <c r="U93" s="29"/>
      <c r="V93" s="29"/>
      <c r="W93" s="29"/>
      <c r="X93" s="29"/>
      <c r="Y93" s="29"/>
      <c r="Z93" s="29"/>
    </row>
    <row r="94" spans="1:26" outlineLevel="1" x14ac:dyDescent="0.3">
      <c r="A94" s="35" t="s">
        <v>26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5">
        <f t="shared" si="24"/>
        <v>0</v>
      </c>
      <c r="Q94" s="26"/>
      <c r="R94" s="29"/>
      <c r="S94" s="86"/>
      <c r="T94" s="29"/>
      <c r="U94" s="29"/>
      <c r="V94" s="29"/>
      <c r="W94" s="29"/>
      <c r="X94" s="29"/>
      <c r="Y94" s="29"/>
      <c r="Z94" s="29"/>
    </row>
    <row r="95" spans="1:26" outlineLevel="1" x14ac:dyDescent="0.3">
      <c r="A95" s="50" t="s">
        <v>82</v>
      </c>
      <c r="B95" s="37">
        <f>SUM(B92:B94)</f>
        <v>64578</v>
      </c>
      <c r="C95" s="37">
        <f>SUM(C92:C94)</f>
        <v>39948.374781029255</v>
      </c>
      <c r="D95" s="37">
        <f>SUM(D92:D94)</f>
        <v>183850.00218568579</v>
      </c>
      <c r="E95" s="37">
        <f t="shared" ref="E95:O95" si="26">SUM(E92:E94)</f>
        <v>86166.02005689159</v>
      </c>
      <c r="F95" s="37">
        <f t="shared" si="26"/>
        <v>56423.434453497539</v>
      </c>
      <c r="G95" s="37">
        <f>SUM(G92:G94)</f>
        <v>40677.359722288915</v>
      </c>
      <c r="H95" s="37">
        <f t="shared" si="26"/>
        <v>349475.38083988009</v>
      </c>
      <c r="I95" s="37">
        <f>SUM(I92:I94)</f>
        <v>17058.247625475997</v>
      </c>
      <c r="J95" s="37">
        <f t="shared" si="26"/>
        <v>111581.69233242243</v>
      </c>
      <c r="K95" s="37">
        <f t="shared" si="26"/>
        <v>0</v>
      </c>
      <c r="L95" s="37">
        <f t="shared" si="26"/>
        <v>289082</v>
      </c>
      <c r="M95" s="37">
        <f>SUM(M92:M94)</f>
        <v>24785.488002828373</v>
      </c>
      <c r="N95" s="37">
        <f t="shared" si="26"/>
        <v>0</v>
      </c>
      <c r="O95" s="37">
        <f t="shared" si="26"/>
        <v>0</v>
      </c>
      <c r="P95" s="38">
        <f t="shared" si="24"/>
        <v>1263626</v>
      </c>
      <c r="Q95" s="26"/>
      <c r="R95" s="29"/>
      <c r="S95" s="86"/>
      <c r="T95" s="29"/>
      <c r="U95" s="29"/>
      <c r="V95" s="29"/>
      <c r="W95" s="29"/>
      <c r="X95" s="29"/>
      <c r="Y95" s="29"/>
      <c r="Z95" s="29"/>
    </row>
    <row r="96" spans="1:26" outlineLevel="1" x14ac:dyDescent="0.3">
      <c r="A96" s="60" t="s">
        <v>83</v>
      </c>
      <c r="B96" s="57">
        <f>B95+B91+B85</f>
        <v>64578</v>
      </c>
      <c r="C96" s="57">
        <f>C95+C91+C85</f>
        <v>337044.47700915765</v>
      </c>
      <c r="D96" s="57">
        <f>D95+D91+D85</f>
        <v>1605089.7400249427</v>
      </c>
      <c r="E96" s="57">
        <f t="shared" ref="E96:O96" si="27">E95+E91+E85</f>
        <v>748482.7784682326</v>
      </c>
      <c r="F96" s="57">
        <f t="shared" si="27"/>
        <v>491614.61582761054</v>
      </c>
      <c r="G96" s="57">
        <f>G95+G91+G85</f>
        <v>352196.53981201898</v>
      </c>
      <c r="H96" s="57">
        <f t="shared" si="27"/>
        <v>3001490.0135241318</v>
      </c>
      <c r="I96" s="57">
        <f>I95+I91+I85</f>
        <v>149676.05968523683</v>
      </c>
      <c r="J96" s="57">
        <f t="shared" si="27"/>
        <v>1048945.9902730789</v>
      </c>
      <c r="K96" s="57">
        <f t="shared" si="27"/>
        <v>533216.37269833265</v>
      </c>
      <c r="L96" s="57">
        <f t="shared" si="27"/>
        <v>289082</v>
      </c>
      <c r="M96" s="57">
        <f>M95+M91+M85</f>
        <v>216161.85711855438</v>
      </c>
      <c r="N96" s="57">
        <f t="shared" si="27"/>
        <v>0</v>
      </c>
      <c r="O96" s="57">
        <f t="shared" si="27"/>
        <v>0</v>
      </c>
      <c r="P96" s="58">
        <f t="shared" si="24"/>
        <v>8837578.444441298</v>
      </c>
      <c r="Q96" s="26"/>
      <c r="R96" s="29"/>
      <c r="S96" s="86"/>
      <c r="T96" s="29"/>
      <c r="U96" s="29"/>
      <c r="V96" s="29"/>
      <c r="W96" s="29"/>
      <c r="X96" s="29"/>
      <c r="Y96" s="29"/>
      <c r="Z96" s="29"/>
    </row>
    <row r="97" spans="1:26" outlineLevel="1" x14ac:dyDescent="0.3">
      <c r="A97" s="32" t="s">
        <v>27</v>
      </c>
      <c r="B97" s="62">
        <v>203718.87347193182</v>
      </c>
      <c r="C97" s="62">
        <v>170165.17666479011</v>
      </c>
      <c r="D97" s="62">
        <v>803690.92828534672</v>
      </c>
      <c r="E97" s="62">
        <v>389862.00099726557</v>
      </c>
      <c r="F97" s="62">
        <v>242864.8530802638</v>
      </c>
      <c r="G97" s="62">
        <v>183746.43489625223</v>
      </c>
      <c r="H97" s="62">
        <v>1342147.8722856685</v>
      </c>
      <c r="I97" s="62">
        <v>79889.754302718356</v>
      </c>
      <c r="J97" s="62">
        <v>461762.77986971213</v>
      </c>
      <c r="K97" s="62"/>
      <c r="L97" s="62">
        <v>619145.5958460673</v>
      </c>
      <c r="M97" s="62">
        <v>110247.86093775133</v>
      </c>
      <c r="N97" s="62"/>
      <c r="O97" s="62">
        <v>0</v>
      </c>
      <c r="P97" s="63">
        <f t="shared" si="24"/>
        <v>4607242.1306377677</v>
      </c>
      <c r="Q97" s="26"/>
      <c r="R97" s="29"/>
      <c r="S97" s="86"/>
      <c r="T97" s="29"/>
      <c r="U97" s="29"/>
      <c r="V97" s="29"/>
      <c r="W97" s="29"/>
      <c r="X97" s="29"/>
      <c r="Y97" s="29"/>
      <c r="Z97" s="29"/>
    </row>
    <row r="98" spans="1:26" outlineLevel="1" x14ac:dyDescent="0.3">
      <c r="A98" s="35" t="s">
        <v>28</v>
      </c>
      <c r="B98" s="24">
        <v>2843.9920433451857</v>
      </c>
      <c r="C98" s="24">
        <v>2375.5698244412729</v>
      </c>
      <c r="D98" s="24">
        <v>11219.827433746106</v>
      </c>
      <c r="E98" s="24">
        <v>5442.6200672645127</v>
      </c>
      <c r="F98" s="24">
        <v>3390.4846320664174</v>
      </c>
      <c r="G98" s="24">
        <v>2565.1692939976188</v>
      </c>
      <c r="H98" s="24">
        <v>18736.888756156517</v>
      </c>
      <c r="I98" s="24">
        <v>1115.290997390269</v>
      </c>
      <c r="J98" s="24">
        <v>6446.381964915754</v>
      </c>
      <c r="K98" s="24"/>
      <c r="L98" s="24">
        <v>8643.5052297745842</v>
      </c>
      <c r="M98" s="24">
        <v>1539.1015763985711</v>
      </c>
      <c r="N98" s="24">
        <v>0</v>
      </c>
      <c r="O98" s="24">
        <v>0</v>
      </c>
      <c r="P98" s="25">
        <f t="shared" si="24"/>
        <v>64318.831819496816</v>
      </c>
      <c r="Q98" s="26"/>
      <c r="R98" s="29"/>
      <c r="S98" s="86"/>
      <c r="T98" s="29"/>
      <c r="U98" s="29"/>
      <c r="V98" s="29"/>
      <c r="W98" s="29"/>
      <c r="X98" s="29"/>
      <c r="Y98" s="29"/>
      <c r="Z98" s="29"/>
    </row>
    <row r="99" spans="1:26" outlineLevel="1" x14ac:dyDescent="0.3">
      <c r="A99" s="50" t="s">
        <v>84</v>
      </c>
      <c r="B99" s="37">
        <f>SUM(B97:B98)</f>
        <v>206562.86551527699</v>
      </c>
      <c r="C99" s="37">
        <f>SUM(C97:C98)</f>
        <v>172540.74648923139</v>
      </c>
      <c r="D99" s="37">
        <f>SUM(D97:D98)</f>
        <v>814910.75571909279</v>
      </c>
      <c r="E99" s="37">
        <f t="shared" ref="E99:O99" si="28">SUM(E97:E98)</f>
        <v>395304.6210645301</v>
      </c>
      <c r="F99" s="37">
        <f t="shared" si="28"/>
        <v>246255.33771233022</v>
      </c>
      <c r="G99" s="37">
        <f>SUM(G97:G98)</f>
        <v>186311.60419024984</v>
      </c>
      <c r="H99" s="37">
        <f t="shared" si="28"/>
        <v>1360884.7610418249</v>
      </c>
      <c r="I99" s="37">
        <f>SUM(I97:I98)</f>
        <v>81005.045300108628</v>
      </c>
      <c r="J99" s="37">
        <f t="shared" si="28"/>
        <v>468209.16183462791</v>
      </c>
      <c r="K99" s="37">
        <f t="shared" si="28"/>
        <v>0</v>
      </c>
      <c r="L99" s="37">
        <f t="shared" si="28"/>
        <v>627789.10107584193</v>
      </c>
      <c r="M99" s="37">
        <f>SUM(M97:M98)</f>
        <v>111786.96251414991</v>
      </c>
      <c r="N99" s="37">
        <f t="shared" si="28"/>
        <v>0</v>
      </c>
      <c r="O99" s="37">
        <f t="shared" si="28"/>
        <v>0</v>
      </c>
      <c r="P99" s="38">
        <f t="shared" si="24"/>
        <v>4671560.9624572648</v>
      </c>
      <c r="Q99" s="26"/>
      <c r="R99" s="29"/>
      <c r="S99" s="86"/>
      <c r="T99" s="29"/>
      <c r="U99" s="29"/>
      <c r="V99" s="29"/>
      <c r="W99" s="29"/>
      <c r="X99" s="29"/>
      <c r="Y99" s="29"/>
      <c r="Z99" s="29"/>
    </row>
    <row r="100" spans="1:26" outlineLevel="1" x14ac:dyDescent="0.3">
      <c r="A100" s="70" t="s">
        <v>85</v>
      </c>
      <c r="B100" s="71">
        <v>6535.5347287633322</v>
      </c>
      <c r="C100" s="71">
        <v>21108.223011791648</v>
      </c>
      <c r="D100" s="71">
        <v>100549.9703236549</v>
      </c>
      <c r="E100" s="71">
        <v>82576.212811463687</v>
      </c>
      <c r="F100" s="71">
        <v>29281.304281547247</v>
      </c>
      <c r="G100" s="71">
        <v>21921.194932295803</v>
      </c>
      <c r="H100" s="71">
        <v>171016.02237608325</v>
      </c>
      <c r="I100" s="71">
        <v>12471.35102624743</v>
      </c>
      <c r="J100" s="71">
        <v>42436.385720265876</v>
      </c>
      <c r="K100" s="71">
        <v>0</v>
      </c>
      <c r="L100" s="71">
        <v>53423.855804486673</v>
      </c>
      <c r="M100" s="71">
        <v>8674.4561247158708</v>
      </c>
      <c r="N100" s="71">
        <v>16315.268568158734</v>
      </c>
      <c r="O100" s="71">
        <v>0</v>
      </c>
      <c r="P100" s="72">
        <f t="shared" si="24"/>
        <v>566309.77970947442</v>
      </c>
      <c r="Q100" s="26"/>
      <c r="R100" s="29"/>
      <c r="S100" s="86"/>
      <c r="T100" s="29"/>
      <c r="U100" s="29"/>
      <c r="V100" s="29"/>
      <c r="W100" s="29"/>
      <c r="X100" s="29"/>
      <c r="Y100" s="29"/>
      <c r="Z100" s="29"/>
    </row>
    <row r="101" spans="1:26" outlineLevel="1" x14ac:dyDescent="0.3">
      <c r="A101" s="73" t="s">
        <v>86</v>
      </c>
      <c r="B101" s="74">
        <v>795.92293577837506</v>
      </c>
      <c r="C101" s="74">
        <v>1052.7469063347694</v>
      </c>
      <c r="D101" s="74">
        <v>4862.6880911653498</v>
      </c>
      <c r="E101" s="74">
        <v>2279.0235225049428</v>
      </c>
      <c r="F101" s="74">
        <v>1492.355504584456</v>
      </c>
      <c r="G101" s="74">
        <v>1075.8842009794896</v>
      </c>
      <c r="H101" s="74">
        <v>9243.3492105657351</v>
      </c>
      <c r="I101" s="74">
        <v>451.17724557204406</v>
      </c>
      <c r="J101" s="74">
        <v>2872.8807517194118</v>
      </c>
      <c r="K101" s="74">
        <v>0</v>
      </c>
      <c r="L101" s="74">
        <v>2067.8957088718721</v>
      </c>
      <c r="M101" s="74">
        <v>655.55668160040591</v>
      </c>
      <c r="N101" s="74">
        <v>0</v>
      </c>
      <c r="O101" s="74">
        <v>0</v>
      </c>
      <c r="P101" s="75">
        <f t="shared" si="24"/>
        <v>26849.480759676851</v>
      </c>
      <c r="Q101" s="26"/>
      <c r="R101" s="29"/>
      <c r="S101" s="86"/>
      <c r="T101" s="29"/>
      <c r="U101" s="29"/>
      <c r="V101" s="29"/>
      <c r="W101" s="29"/>
      <c r="X101" s="29"/>
      <c r="Y101" s="29"/>
      <c r="Z101" s="29"/>
    </row>
    <row r="102" spans="1:26" s="97" customFormat="1" outlineLevel="1" x14ac:dyDescent="0.3">
      <c r="A102" s="23" t="s">
        <v>35</v>
      </c>
      <c r="B102" s="57">
        <v>0</v>
      </c>
      <c r="C102" s="57">
        <v>259109.98196</v>
      </c>
      <c r="D102" s="57">
        <v>64777.495490000001</v>
      </c>
      <c r="E102" s="57">
        <v>129554.99098</v>
      </c>
      <c r="F102" s="57">
        <v>64777.495490000001</v>
      </c>
      <c r="G102" s="57">
        <v>64777.495490000001</v>
      </c>
      <c r="H102" s="57">
        <v>194332.48647</v>
      </c>
      <c r="I102" s="57">
        <v>259109.98196</v>
      </c>
      <c r="J102" s="57">
        <v>259109.98196</v>
      </c>
      <c r="K102" s="57"/>
      <c r="L102" s="57">
        <v>0</v>
      </c>
      <c r="M102" s="57">
        <v>0</v>
      </c>
      <c r="N102" s="57">
        <v>0</v>
      </c>
      <c r="O102" s="57">
        <v>0</v>
      </c>
      <c r="P102" s="58">
        <f t="shared" si="24"/>
        <v>1295549.9098</v>
      </c>
      <c r="Q102" s="18"/>
      <c r="R102" s="19"/>
      <c r="S102" s="20"/>
      <c r="T102" s="19"/>
      <c r="U102" s="19"/>
      <c r="V102" s="19"/>
      <c r="W102" s="19"/>
      <c r="X102" s="19"/>
      <c r="Y102" s="19"/>
      <c r="Z102" s="19"/>
    </row>
    <row r="103" spans="1:26" outlineLevel="1" x14ac:dyDescent="0.3">
      <c r="A103" s="32" t="s">
        <v>36</v>
      </c>
      <c r="B103" s="33">
        <v>0</v>
      </c>
      <c r="C103" s="33">
        <v>49562.686025263458</v>
      </c>
      <c r="D103" s="33">
        <v>235843.57387870652</v>
      </c>
      <c r="E103" s="33">
        <v>110534.14128653098</v>
      </c>
      <c r="F103" s="33">
        <v>72380.224497271556</v>
      </c>
      <c r="G103" s="33">
        <v>52181.09207942833</v>
      </c>
      <c r="H103" s="33">
        <v>448308.52227379818</v>
      </c>
      <c r="I103" s="33">
        <v>21882.393452663495</v>
      </c>
      <c r="J103" s="33">
        <v>139336.60788234445</v>
      </c>
      <c r="K103" s="33"/>
      <c r="L103" s="33">
        <v>133725.7377662769</v>
      </c>
      <c r="M103" s="33">
        <v>31794.930657716184</v>
      </c>
      <c r="N103" s="33">
        <v>0</v>
      </c>
      <c r="O103" s="33">
        <v>0</v>
      </c>
      <c r="P103" s="34">
        <f t="shared" si="24"/>
        <v>1295549.9098</v>
      </c>
      <c r="Q103" s="26"/>
      <c r="R103" s="29"/>
      <c r="S103" s="86"/>
      <c r="T103" s="29"/>
      <c r="U103" s="29"/>
      <c r="V103" s="29"/>
      <c r="W103" s="29"/>
      <c r="X103" s="29"/>
      <c r="Y103" s="29"/>
      <c r="Z103" s="29"/>
    </row>
    <row r="104" spans="1:26" outlineLevel="1" x14ac:dyDescent="0.3">
      <c r="A104" s="35" t="s">
        <v>37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/>
      <c r="L104" s="24">
        <v>0</v>
      </c>
      <c r="M104" s="24">
        <v>0</v>
      </c>
      <c r="N104" s="24">
        <v>0</v>
      </c>
      <c r="O104" s="24">
        <v>0</v>
      </c>
      <c r="P104" s="25">
        <f t="shared" si="24"/>
        <v>0</v>
      </c>
      <c r="Q104" s="26"/>
      <c r="R104" s="29"/>
      <c r="S104" s="86"/>
      <c r="T104" s="29"/>
      <c r="U104" s="29"/>
      <c r="V104" s="29"/>
      <c r="W104" s="29"/>
      <c r="X104" s="29"/>
      <c r="Y104" s="29"/>
      <c r="Z104" s="29"/>
    </row>
    <row r="105" spans="1:26" outlineLevel="1" x14ac:dyDescent="0.3">
      <c r="A105" s="50" t="s">
        <v>87</v>
      </c>
      <c r="B105" s="37">
        <f>SUM(B102:B104)</f>
        <v>0</v>
      </c>
      <c r="C105" s="37">
        <f>SUM(C102:C104)</f>
        <v>308672.66798526346</v>
      </c>
      <c r="D105" s="37">
        <f>SUM(D102:D104)</f>
        <v>300621.06936870655</v>
      </c>
      <c r="E105" s="37">
        <f t="shared" ref="E105:O105" si="29">SUM(E102:E104)</f>
        <v>240089.132266531</v>
      </c>
      <c r="F105" s="37">
        <f t="shared" si="29"/>
        <v>137157.71998727156</v>
      </c>
      <c r="G105" s="37">
        <f>SUM(G102:G104)</f>
        <v>116958.58756942833</v>
      </c>
      <c r="H105" s="37">
        <f t="shared" si="29"/>
        <v>642641.00874379813</v>
      </c>
      <c r="I105" s="37">
        <f>SUM(I102:I104)</f>
        <v>280992.3754126635</v>
      </c>
      <c r="J105" s="37">
        <f t="shared" si="29"/>
        <v>398446.58984234446</v>
      </c>
      <c r="K105" s="37">
        <f t="shared" si="29"/>
        <v>0</v>
      </c>
      <c r="L105" s="37">
        <f t="shared" si="29"/>
        <v>133725.7377662769</v>
      </c>
      <c r="M105" s="37">
        <f>SUM(M102:M104)</f>
        <v>31794.930657716184</v>
      </c>
      <c r="N105" s="37">
        <f t="shared" si="29"/>
        <v>0</v>
      </c>
      <c r="O105" s="37">
        <f t="shared" si="29"/>
        <v>0</v>
      </c>
      <c r="P105" s="38">
        <f t="shared" si="24"/>
        <v>2591099.8196</v>
      </c>
      <c r="Q105" s="26"/>
      <c r="R105" s="29"/>
      <c r="S105" s="86"/>
      <c r="T105" s="29"/>
      <c r="U105" s="29"/>
      <c r="V105" s="29"/>
      <c r="W105" s="29"/>
      <c r="X105" s="29"/>
      <c r="Y105" s="29"/>
      <c r="Z105" s="29"/>
    </row>
    <row r="106" spans="1:26" s="97" customFormat="1" outlineLevel="1" x14ac:dyDescent="0.3">
      <c r="A106" s="23" t="s">
        <v>88</v>
      </c>
      <c r="B106" s="57">
        <v>42243.014922036396</v>
      </c>
      <c r="C106" s="57">
        <v>26724.877609493298</v>
      </c>
      <c r="D106" s="57">
        <v>0</v>
      </c>
      <c r="E106" s="57">
        <v>13767.3611927693</v>
      </c>
      <c r="F106" s="57">
        <v>41302.083578307902</v>
      </c>
      <c r="G106" s="57">
        <v>3239.37910418101</v>
      </c>
      <c r="H106" s="57">
        <v>48590.6865627152</v>
      </c>
      <c r="I106" s="57">
        <v>0</v>
      </c>
      <c r="J106" s="57">
        <v>10527.9820885883</v>
      </c>
      <c r="K106" s="57"/>
      <c r="L106" s="57">
        <v>39049.223880226273</v>
      </c>
      <c r="M106" s="57">
        <v>0</v>
      </c>
      <c r="N106" s="57">
        <v>4859.06865627152</v>
      </c>
      <c r="O106" s="57">
        <v>0</v>
      </c>
      <c r="P106" s="58">
        <f t="shared" si="24"/>
        <v>230303.67759458922</v>
      </c>
      <c r="Q106" s="18"/>
      <c r="R106" s="19"/>
      <c r="S106" s="20"/>
      <c r="T106" s="19"/>
      <c r="U106" s="19"/>
      <c r="V106" s="19"/>
      <c r="W106" s="19"/>
      <c r="X106" s="19"/>
      <c r="Y106" s="19"/>
      <c r="Z106" s="19"/>
    </row>
    <row r="107" spans="1:26" outlineLevel="1" x14ac:dyDescent="0.3">
      <c r="A107" s="32" t="s">
        <v>89</v>
      </c>
      <c r="B107" s="33">
        <v>99046.434474891197</v>
      </c>
      <c r="C107" s="33">
        <v>827.35284867669202</v>
      </c>
      <c r="D107" s="33">
        <v>2219.87713655077</v>
      </c>
      <c r="E107" s="33">
        <v>3387.6745020140202</v>
      </c>
      <c r="F107" s="33">
        <v>9604.0013109902502</v>
      </c>
      <c r="G107" s="33">
        <v>7440.5854161397101</v>
      </c>
      <c r="H107" s="33">
        <v>11733.8758741376</v>
      </c>
      <c r="I107" s="33">
        <v>0</v>
      </c>
      <c r="J107" s="33">
        <v>2297.5812216629702</v>
      </c>
      <c r="K107" s="33"/>
      <c r="L107" s="33">
        <v>32169.4912364519</v>
      </c>
      <c r="M107" s="33">
        <v>243.17465484754101</v>
      </c>
      <c r="N107" s="33">
        <v>0</v>
      </c>
      <c r="O107" s="33">
        <v>0</v>
      </c>
      <c r="P107" s="34">
        <f t="shared" si="24"/>
        <v>168970.04867636264</v>
      </c>
      <c r="Q107" s="26"/>
      <c r="R107" s="29"/>
      <c r="S107" s="86"/>
      <c r="T107" s="29"/>
      <c r="U107" s="29"/>
      <c r="V107" s="29"/>
      <c r="W107" s="29"/>
      <c r="X107" s="29"/>
      <c r="Y107" s="29"/>
      <c r="Z107" s="29"/>
    </row>
    <row r="108" spans="1:26" outlineLevel="1" x14ac:dyDescent="0.3">
      <c r="A108" s="23" t="s">
        <v>90</v>
      </c>
      <c r="B108" s="24">
        <v>20923.738133185601</v>
      </c>
      <c r="C108" s="24">
        <v>64913.671628619799</v>
      </c>
      <c r="D108" s="24">
        <v>58180.234622993601</v>
      </c>
      <c r="E108" s="24">
        <v>2671.1155063641199</v>
      </c>
      <c r="F108" s="24">
        <v>4674.4521361372099</v>
      </c>
      <c r="G108" s="24">
        <v>0</v>
      </c>
      <c r="H108" s="24">
        <v>144657.599141532</v>
      </c>
      <c r="I108" s="24">
        <v>0</v>
      </c>
      <c r="J108" s="24">
        <v>438174.23952314799</v>
      </c>
      <c r="K108" s="24"/>
      <c r="L108" s="24">
        <v>11129.6479431838</v>
      </c>
      <c r="M108" s="24">
        <v>0</v>
      </c>
      <c r="N108" s="24">
        <v>0</v>
      </c>
      <c r="O108" s="24">
        <v>0</v>
      </c>
      <c r="P108" s="25">
        <f t="shared" si="24"/>
        <v>745324.69863516418</v>
      </c>
      <c r="Q108" s="26"/>
      <c r="R108" s="29"/>
      <c r="S108" s="86"/>
      <c r="T108" s="29"/>
      <c r="U108" s="29"/>
      <c r="V108" s="29"/>
      <c r="W108" s="29"/>
      <c r="X108" s="29"/>
      <c r="Y108" s="29"/>
      <c r="Z108" s="29"/>
    </row>
    <row r="109" spans="1:26" outlineLevel="1" x14ac:dyDescent="0.3">
      <c r="A109" s="40" t="s">
        <v>91</v>
      </c>
      <c r="B109" s="33">
        <v>163077</v>
      </c>
      <c r="C109" s="33">
        <v>499998</v>
      </c>
      <c r="D109" s="33">
        <v>1042752</v>
      </c>
      <c r="E109" s="33">
        <v>634674</v>
      </c>
      <c r="F109" s="33">
        <v>756194</v>
      </c>
      <c r="G109" s="33">
        <v>263796</v>
      </c>
      <c r="H109" s="33">
        <v>2493012</v>
      </c>
      <c r="I109" s="33">
        <v>94731</v>
      </c>
      <c r="J109" s="33">
        <v>721556</v>
      </c>
      <c r="K109" s="33"/>
      <c r="L109" s="33">
        <v>215939</v>
      </c>
      <c r="M109" s="33">
        <v>139143</v>
      </c>
      <c r="N109" s="33">
        <v>51504</v>
      </c>
      <c r="O109" s="33">
        <v>0</v>
      </c>
      <c r="P109" s="34">
        <f t="shared" si="24"/>
        <v>7076376</v>
      </c>
      <c r="Q109" s="26"/>
      <c r="R109" s="29"/>
      <c r="S109" s="86"/>
      <c r="T109" s="29"/>
      <c r="U109" s="29"/>
      <c r="V109" s="29"/>
      <c r="W109" s="29"/>
      <c r="X109" s="29"/>
      <c r="Y109" s="29"/>
      <c r="Z109" s="29"/>
    </row>
    <row r="110" spans="1:26" outlineLevel="1" x14ac:dyDescent="0.3">
      <c r="A110" s="51" t="s">
        <v>92</v>
      </c>
      <c r="B110" s="42">
        <f>SUM(B106:B109)</f>
        <v>325290.18753011321</v>
      </c>
      <c r="C110" s="42">
        <f>SUM(C106:C109)</f>
        <v>592463.90208678984</v>
      </c>
      <c r="D110" s="42">
        <f>SUM(D106:D109)</f>
        <v>1103152.1117595444</v>
      </c>
      <c r="E110" s="42">
        <f t="shared" ref="E110:O110" si="30">SUM(E106:E109)</f>
        <v>654500.15120114747</v>
      </c>
      <c r="F110" s="42">
        <f t="shared" si="30"/>
        <v>811774.53702543536</v>
      </c>
      <c r="G110" s="42">
        <f>SUM(G106:G109)</f>
        <v>274475.9645203207</v>
      </c>
      <c r="H110" s="42">
        <f t="shared" si="30"/>
        <v>2697994.1615783847</v>
      </c>
      <c r="I110" s="42">
        <f>SUM(I106:I109)</f>
        <v>94731</v>
      </c>
      <c r="J110" s="42">
        <f t="shared" si="30"/>
        <v>1172555.8028333993</v>
      </c>
      <c r="K110" s="42">
        <f t="shared" si="30"/>
        <v>0</v>
      </c>
      <c r="L110" s="42">
        <f t="shared" si="30"/>
        <v>298287.36305986193</v>
      </c>
      <c r="M110" s="42">
        <f>SUM(M106:M109)</f>
        <v>139386.17465484753</v>
      </c>
      <c r="N110" s="42">
        <f t="shared" si="30"/>
        <v>56363.06865627152</v>
      </c>
      <c r="O110" s="42">
        <f t="shared" si="30"/>
        <v>0</v>
      </c>
      <c r="P110" s="43">
        <f t="shared" si="24"/>
        <v>8220974.424906115</v>
      </c>
      <c r="Q110" s="26"/>
      <c r="R110" s="29"/>
      <c r="S110" s="86"/>
      <c r="T110" s="29"/>
      <c r="U110" s="29"/>
      <c r="V110" s="29"/>
      <c r="W110" s="29"/>
      <c r="X110" s="29"/>
      <c r="Y110" s="29"/>
      <c r="Z110" s="29"/>
    </row>
    <row r="111" spans="1:26" outlineLevel="1" x14ac:dyDescent="0.3">
      <c r="A111" s="44" t="s">
        <v>93</v>
      </c>
      <c r="B111" s="74">
        <v>1188143.8059958434</v>
      </c>
      <c r="C111" s="74">
        <v>3315888.2148370491</v>
      </c>
      <c r="D111" s="74">
        <f>D110+D105+D101+D100+D99+D96+D84+D83+D79+D78+D73</f>
        <v>10608545.225477554</v>
      </c>
      <c r="E111" s="74">
        <v>7354877.3169772541</v>
      </c>
      <c r="F111" s="74">
        <v>3683519.280592999</v>
      </c>
      <c r="G111" s="74">
        <v>2879362.9144593435</v>
      </c>
      <c r="H111" s="74">
        <v>20519627.634660456</v>
      </c>
      <c r="I111" s="74">
        <v>1593018.3815386945</v>
      </c>
      <c r="J111" s="74">
        <v>7648427.3321108744</v>
      </c>
      <c r="K111" s="74">
        <v>884310.15600478672</v>
      </c>
      <c r="L111" s="74">
        <v>4712527.871471229</v>
      </c>
      <c r="M111" s="74">
        <v>1393292.8650364873</v>
      </c>
      <c r="N111" s="74">
        <v>695256.08236475801</v>
      </c>
      <c r="O111" s="74">
        <v>0</v>
      </c>
      <c r="P111" s="75">
        <f t="shared" si="24"/>
        <v>66476797.08152733</v>
      </c>
      <c r="Q111" s="26"/>
      <c r="R111" s="29"/>
      <c r="S111" s="86"/>
      <c r="T111" s="29"/>
      <c r="U111" s="29"/>
      <c r="V111" s="29"/>
      <c r="W111" s="29"/>
      <c r="X111" s="29"/>
      <c r="Y111" s="29"/>
      <c r="Z111" s="29"/>
    </row>
    <row r="112" spans="1:26" s="97" customFormat="1" outlineLevel="1" x14ac:dyDescent="0.3">
      <c r="A112" s="23" t="s">
        <v>41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f>143801+139687+4527+53940+52397+32242+31934-458528</f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5">
        <f t="shared" si="24"/>
        <v>0</v>
      </c>
      <c r="Q112" s="18"/>
      <c r="R112" s="19"/>
      <c r="S112" s="20"/>
      <c r="T112" s="19"/>
      <c r="U112" s="19"/>
      <c r="V112" s="19"/>
      <c r="W112" s="19"/>
      <c r="X112" s="19"/>
      <c r="Y112" s="19"/>
      <c r="Z112" s="19"/>
    </row>
    <row r="113" spans="1:26" outlineLevel="1" x14ac:dyDescent="0.3">
      <c r="A113" s="32" t="s">
        <v>60</v>
      </c>
      <c r="B113" s="33">
        <v>0</v>
      </c>
      <c r="C113" s="33">
        <v>4562</v>
      </c>
      <c r="D113" s="33">
        <v>0</v>
      </c>
      <c r="E113" s="33">
        <v>0</v>
      </c>
      <c r="F113" s="33">
        <v>50000</v>
      </c>
      <c r="G113" s="33">
        <v>0</v>
      </c>
      <c r="H113" s="33">
        <v>0</v>
      </c>
      <c r="I113" s="33">
        <v>0</v>
      </c>
      <c r="J113" s="33">
        <v>224000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4">
        <f t="shared" si="24"/>
        <v>278562</v>
      </c>
      <c r="Q113" s="26"/>
      <c r="R113" s="29"/>
      <c r="S113" s="86"/>
      <c r="T113" s="29"/>
      <c r="U113" s="29"/>
      <c r="V113" s="29"/>
      <c r="W113" s="29"/>
      <c r="X113" s="29"/>
      <c r="Y113" s="29"/>
      <c r="Z113" s="29"/>
    </row>
    <row r="114" spans="1:26" outlineLevel="1" x14ac:dyDescent="0.3">
      <c r="A114" s="81" t="s">
        <v>94</v>
      </c>
      <c r="B114" s="82">
        <f>SUM(B111:B113)</f>
        <v>1188143.8059958434</v>
      </c>
      <c r="C114" s="82">
        <f>SUM(C111:C113)</f>
        <v>3320450.2148370491</v>
      </c>
      <c r="D114" s="82">
        <f>SUM(D111:D113)</f>
        <v>10608545.225477554</v>
      </c>
      <c r="E114" s="82">
        <f t="shared" ref="E114:O114" si="31">SUM(E111:E113)</f>
        <v>7354877.3169772541</v>
      </c>
      <c r="F114" s="82">
        <f t="shared" si="31"/>
        <v>3733519.280592999</v>
      </c>
      <c r="G114" s="82">
        <f>SUM(G111:G113)</f>
        <v>2879362.9144593435</v>
      </c>
      <c r="H114" s="82">
        <f t="shared" si="31"/>
        <v>20519627.634660456</v>
      </c>
      <c r="I114" s="82">
        <f>SUM(I111:I113)</f>
        <v>1593018.3815386945</v>
      </c>
      <c r="J114" s="82">
        <f t="shared" si="31"/>
        <v>7872427.3321108744</v>
      </c>
      <c r="K114" s="82">
        <f t="shared" si="31"/>
        <v>884310.15600478672</v>
      </c>
      <c r="L114" s="82">
        <f t="shared" si="31"/>
        <v>4712527.871471229</v>
      </c>
      <c r="M114" s="82">
        <f>SUM(M111:M113)</f>
        <v>1393292.8650364873</v>
      </c>
      <c r="N114" s="82">
        <f t="shared" si="31"/>
        <v>695256.08236475801</v>
      </c>
      <c r="O114" s="82">
        <f t="shared" si="31"/>
        <v>0</v>
      </c>
      <c r="P114" s="83">
        <f t="shared" si="24"/>
        <v>66755359.08152733</v>
      </c>
      <c r="Q114" s="26"/>
      <c r="R114" s="29"/>
      <c r="S114" s="86"/>
      <c r="T114" s="29"/>
      <c r="U114" s="29"/>
      <c r="V114" s="29"/>
      <c r="W114" s="29"/>
      <c r="X114" s="29"/>
      <c r="Y114" s="29"/>
      <c r="Z114" s="29"/>
    </row>
    <row r="115" spans="1:26" s="97" customFormat="1" outlineLevel="1" x14ac:dyDescent="0.3">
      <c r="A115" s="32" t="s">
        <v>96</v>
      </c>
      <c r="B115" s="33">
        <v>7602.7197890043899</v>
      </c>
      <c r="C115" s="33">
        <v>88260.145520472099</v>
      </c>
      <c r="D115" s="33">
        <v>86859.644506708093</v>
      </c>
      <c r="E115" s="33">
        <v>0</v>
      </c>
      <c r="F115" s="33">
        <v>46045.043534158198</v>
      </c>
      <c r="G115" s="33">
        <v>5173.2792549240403</v>
      </c>
      <c r="H115" s="33">
        <v>120214.433956964</v>
      </c>
      <c r="I115" s="33">
        <v>6573.7802686880104</v>
      </c>
      <c r="J115" s="33">
        <v>58763.879271402402</v>
      </c>
      <c r="K115" s="33"/>
      <c r="L115" s="33">
        <v>24665.966834251099</v>
      </c>
      <c r="M115" s="33">
        <v>1457.66432044821</v>
      </c>
      <c r="N115" s="33"/>
      <c r="O115" s="33">
        <v>0</v>
      </c>
      <c r="P115" s="34">
        <f t="shared" si="24"/>
        <v>445616.55725702055</v>
      </c>
      <c r="Q115" s="18"/>
      <c r="R115" s="19"/>
      <c r="S115" s="20"/>
      <c r="T115" s="19"/>
      <c r="U115" s="19"/>
      <c r="V115" s="19"/>
      <c r="W115" s="19"/>
      <c r="X115" s="19"/>
      <c r="Y115" s="19"/>
      <c r="Z115" s="19"/>
    </row>
    <row r="116" spans="1:26" outlineLevel="1" x14ac:dyDescent="0.3">
      <c r="A116" s="23" t="s">
        <v>97</v>
      </c>
      <c r="B116" s="24">
        <v>183124.38829087</v>
      </c>
      <c r="C116" s="24">
        <v>79574.943101325203</v>
      </c>
      <c r="D116" s="24">
        <v>702911.99739503895</v>
      </c>
      <c r="E116" s="24">
        <v>367779.06394907302</v>
      </c>
      <c r="F116" s="24">
        <v>152518.64094420601</v>
      </c>
      <c r="G116" s="24">
        <v>133135.00095798599</v>
      </c>
      <c r="H116" s="24">
        <v>1259936.5991043099</v>
      </c>
      <c r="I116" s="24">
        <v>9691.8199931101208</v>
      </c>
      <c r="J116" s="24">
        <v>236684.44614753101</v>
      </c>
      <c r="K116" s="24"/>
      <c r="L116" s="24">
        <v>293305.07873885898</v>
      </c>
      <c r="M116" s="24">
        <v>63761.9736388823</v>
      </c>
      <c r="N116" s="24"/>
      <c r="O116" s="24">
        <v>11732.2031495543</v>
      </c>
      <c r="P116" s="25">
        <f t="shared" si="24"/>
        <v>3494156.1554107452</v>
      </c>
      <c r="Q116" s="26"/>
      <c r="R116" s="29"/>
      <c r="S116" s="86"/>
      <c r="T116" s="29"/>
      <c r="U116" s="29"/>
      <c r="V116" s="29"/>
      <c r="W116" s="29"/>
      <c r="X116" s="29"/>
      <c r="Y116" s="29"/>
      <c r="Z116" s="29"/>
    </row>
    <row r="117" spans="1:26" outlineLevel="1" x14ac:dyDescent="0.3">
      <c r="A117" s="32" t="s">
        <v>98</v>
      </c>
      <c r="B117" s="33">
        <v>16194.761979198622</v>
      </c>
      <c r="C117" s="33">
        <v>7037.2781859470397</v>
      </c>
      <c r="D117" s="33">
        <v>62162.623975865492</v>
      </c>
      <c r="E117" s="33">
        <v>32524.856231203903</v>
      </c>
      <c r="F117" s="33">
        <v>13488.116523065104</v>
      </c>
      <c r="G117" s="33">
        <v>11773.907734180588</v>
      </c>
      <c r="H117" s="33">
        <v>111423.57127749428</v>
      </c>
      <c r="I117" s="33">
        <v>857.10439444226768</v>
      </c>
      <c r="J117" s="33">
        <v>20931.391527432188</v>
      </c>
      <c r="K117" s="33"/>
      <c r="L117" s="33">
        <v>25938.685621279157</v>
      </c>
      <c r="M117" s="33">
        <v>5638.8447002780704</v>
      </c>
      <c r="N117" s="33"/>
      <c r="O117" s="33">
        <v>1037.5474248511609</v>
      </c>
      <c r="P117" s="34">
        <f t="shared" si="24"/>
        <v>309008.68957523786</v>
      </c>
      <c r="Q117" s="26"/>
      <c r="R117" s="29"/>
      <c r="S117" s="86"/>
      <c r="T117" s="29"/>
      <c r="U117" s="29"/>
      <c r="V117" s="29"/>
      <c r="W117" s="29"/>
      <c r="X117" s="29"/>
      <c r="Y117" s="29"/>
      <c r="Z117" s="29"/>
    </row>
    <row r="118" spans="1:26" outlineLevel="1" x14ac:dyDescent="0.3">
      <c r="A118" s="35" t="s">
        <v>99</v>
      </c>
      <c r="B118" s="24">
        <v>0</v>
      </c>
      <c r="C118" s="24">
        <v>0</v>
      </c>
      <c r="D118" s="24">
        <v>0</v>
      </c>
      <c r="E118" s="24">
        <v>0</v>
      </c>
      <c r="F118" s="24">
        <v>-5552</v>
      </c>
      <c r="G118" s="24">
        <v>0</v>
      </c>
      <c r="H118" s="24">
        <v>-2322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/>
      <c r="O118" s="24"/>
      <c r="P118" s="25">
        <f t="shared" si="24"/>
        <v>-7874</v>
      </c>
      <c r="Q118" s="26"/>
      <c r="R118" s="29"/>
      <c r="S118" s="86"/>
      <c r="T118" s="29"/>
      <c r="U118" s="29"/>
      <c r="V118" s="29"/>
      <c r="W118" s="29"/>
      <c r="X118" s="29"/>
      <c r="Y118" s="29"/>
      <c r="Z118" s="29"/>
    </row>
    <row r="119" spans="1:26" outlineLevel="1" x14ac:dyDescent="0.3">
      <c r="A119" s="50" t="s">
        <v>95</v>
      </c>
      <c r="B119" s="37">
        <f>SUM(B115:B118)</f>
        <v>206921.87005907303</v>
      </c>
      <c r="C119" s="37">
        <f>SUM(C115:C118)</f>
        <v>174872.36680774434</v>
      </c>
      <c r="D119" s="37">
        <f>SUM(D115:D118)</f>
        <v>851934.26587761263</v>
      </c>
      <c r="E119" s="37">
        <f t="shared" ref="E119:O119" si="32">SUM(E115:E118)</f>
        <v>400303.92018027691</v>
      </c>
      <c r="F119" s="37">
        <f t="shared" si="32"/>
        <v>206499.80100142932</v>
      </c>
      <c r="G119" s="37">
        <f>SUM(G115:G118)</f>
        <v>150082.18794709063</v>
      </c>
      <c r="H119" s="37">
        <f t="shared" si="32"/>
        <v>1489252.6043387682</v>
      </c>
      <c r="I119" s="37">
        <f>SUM(I115:I118)</f>
        <v>17122.704656240399</v>
      </c>
      <c r="J119" s="37">
        <f t="shared" si="32"/>
        <v>316379.7169463656</v>
      </c>
      <c r="K119" s="37">
        <f t="shared" si="32"/>
        <v>0</v>
      </c>
      <c r="L119" s="37">
        <f t="shared" si="32"/>
        <v>343909.73119438929</v>
      </c>
      <c r="M119" s="37">
        <f>SUM(M115:M118)</f>
        <v>70858.482659608577</v>
      </c>
      <c r="N119" s="37">
        <f t="shared" si="32"/>
        <v>0</v>
      </c>
      <c r="O119" s="37">
        <f t="shared" si="32"/>
        <v>12769.750574405462</v>
      </c>
      <c r="P119" s="38">
        <f t="shared" si="24"/>
        <v>4240907.4022430042</v>
      </c>
      <c r="Q119" s="26"/>
      <c r="R119" s="29"/>
      <c r="S119" s="86"/>
      <c r="T119" s="29"/>
      <c r="U119" s="29"/>
      <c r="V119" s="29"/>
      <c r="W119" s="29"/>
      <c r="X119" s="29"/>
      <c r="Y119" s="29"/>
      <c r="Z119" s="29"/>
    </row>
    <row r="120" spans="1:26" outlineLevel="1" x14ac:dyDescent="0.3">
      <c r="A120" s="89" t="s">
        <v>100</v>
      </c>
      <c r="B120" s="90">
        <f>B114+B119</f>
        <v>1395065.6760549163</v>
      </c>
      <c r="C120" s="90">
        <f>C114+C119</f>
        <v>3495322.5816447935</v>
      </c>
      <c r="D120" s="90">
        <f>D114+D119</f>
        <v>11460479.491355166</v>
      </c>
      <c r="E120" s="90">
        <f t="shared" ref="E120:O120" si="33">E114+E119</f>
        <v>7755181.2371575311</v>
      </c>
      <c r="F120" s="90">
        <f t="shared" si="33"/>
        <v>3940019.081594428</v>
      </c>
      <c r="G120" s="90">
        <f>G114+G119</f>
        <v>3029445.1024064342</v>
      </c>
      <c r="H120" s="90">
        <f t="shared" si="33"/>
        <v>22008880.238999225</v>
      </c>
      <c r="I120" s="90">
        <f>I114+I119</f>
        <v>1610141.0861949348</v>
      </c>
      <c r="J120" s="90">
        <f t="shared" si="33"/>
        <v>8188807.0490572397</v>
      </c>
      <c r="K120" s="90">
        <f t="shared" si="33"/>
        <v>884310.15600478672</v>
      </c>
      <c r="L120" s="90">
        <f t="shared" si="33"/>
        <v>5056437.6026656181</v>
      </c>
      <c r="M120" s="90">
        <f>M114+M119</f>
        <v>1464151.3476960959</v>
      </c>
      <c r="N120" s="90">
        <f t="shared" si="33"/>
        <v>695256.08236475801</v>
      </c>
      <c r="O120" s="90">
        <f t="shared" si="33"/>
        <v>12769.750574405462</v>
      </c>
      <c r="P120" s="90">
        <f t="shared" si="24"/>
        <v>70996266.483770326</v>
      </c>
      <c r="Q120" s="26"/>
      <c r="R120" s="29"/>
      <c r="S120" s="86"/>
      <c r="T120" s="29"/>
      <c r="U120" s="29"/>
      <c r="V120" s="29"/>
      <c r="W120" s="29"/>
      <c r="X120" s="29"/>
      <c r="Y120" s="29"/>
      <c r="Z120" s="29"/>
    </row>
    <row r="121" spans="1:26" x14ac:dyDescent="0.3">
      <c r="A121" s="98" t="s">
        <v>101</v>
      </c>
      <c r="B121" s="99"/>
      <c r="P121" s="100"/>
    </row>
  </sheetData>
  <pageMargins left="0.7" right="0.7" top="0.75" bottom="0.75" header="0" footer="0"/>
  <pageSetup paperSize="3" scale="31" fitToHeight="2" orientation="landscape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51"/>
  <sheetViews>
    <sheetView showGridLines="0" zoomScale="58" zoomScaleNormal="58" workbookViewId="0">
      <pane xSplit="3" ySplit="2" topLeftCell="D3" activePane="bottomRight" state="frozen"/>
      <selection pane="topRight" activeCell="H1" sqref="H1"/>
      <selection pane="bottomLeft" activeCell="A4" sqref="A4"/>
      <selection pane="bottomRight" activeCell="B55" sqref="B55:B56"/>
    </sheetView>
  </sheetViews>
  <sheetFormatPr defaultColWidth="12.5546875" defaultRowHeight="15.6" x14ac:dyDescent="0.3"/>
  <cols>
    <col min="1" max="1" width="25.88671875" style="103" customWidth="1"/>
    <col min="2" max="2" width="60.33203125" style="103" customWidth="1"/>
    <col min="3" max="3" width="15.44140625" style="104" customWidth="1"/>
    <col min="4" max="12" width="20.6640625" style="105" customWidth="1"/>
    <col min="13" max="13" width="28.33203125" style="105" customWidth="1"/>
    <col min="14" max="19" width="20.6640625" style="105" customWidth="1"/>
    <col min="20" max="20" width="10.44140625" style="104" customWidth="1"/>
    <col min="21" max="22" width="12.44140625" style="104" customWidth="1"/>
    <col min="23" max="23" width="8" style="104" customWidth="1"/>
    <col min="24" max="16384" width="12.5546875" style="104"/>
  </cols>
  <sheetData>
    <row r="1" spans="1:23" x14ac:dyDescent="0.3">
      <c r="A1" s="102" t="s">
        <v>105</v>
      </c>
    </row>
    <row r="2" spans="1:23" ht="46.8" x14ac:dyDescent="0.3">
      <c r="A2" s="106" t="s">
        <v>122</v>
      </c>
      <c r="B2" s="106" t="s">
        <v>10</v>
      </c>
      <c r="C2" s="107" t="s">
        <v>109</v>
      </c>
      <c r="D2" s="109" t="s">
        <v>111</v>
      </c>
      <c r="E2" s="109" t="s">
        <v>7</v>
      </c>
      <c r="F2" s="108" t="s">
        <v>0</v>
      </c>
      <c r="G2" s="109" t="s">
        <v>1</v>
      </c>
      <c r="H2" s="109" t="s">
        <v>2</v>
      </c>
      <c r="I2" s="109" t="s">
        <v>4</v>
      </c>
      <c r="J2" s="109" t="s">
        <v>5</v>
      </c>
      <c r="K2" s="109" t="s">
        <v>46</v>
      </c>
      <c r="L2" s="109" t="s">
        <v>47</v>
      </c>
      <c r="M2" s="109" t="s">
        <v>48</v>
      </c>
      <c r="N2" s="109" t="s">
        <v>6</v>
      </c>
      <c r="O2" s="109" t="s">
        <v>3</v>
      </c>
      <c r="P2" s="109" t="s">
        <v>15</v>
      </c>
      <c r="Q2" s="109" t="s">
        <v>8</v>
      </c>
      <c r="R2" s="109" t="s">
        <v>62</v>
      </c>
      <c r="S2" s="110" t="s">
        <v>9</v>
      </c>
      <c r="T2" s="111"/>
      <c r="U2" s="111"/>
      <c r="V2" s="111"/>
      <c r="W2" s="111"/>
    </row>
    <row r="3" spans="1:23" x14ac:dyDescent="0.3">
      <c r="A3" s="112" t="s">
        <v>123</v>
      </c>
      <c r="B3" s="112"/>
      <c r="C3" s="113"/>
      <c r="D3" s="114">
        <v>7.7000000000000002E-3</v>
      </c>
      <c r="E3" s="114">
        <v>1.41E-2</v>
      </c>
      <c r="F3" s="114">
        <v>5.8000000000000003E-2</v>
      </c>
      <c r="G3" s="114">
        <v>0.31630000000000003</v>
      </c>
      <c r="H3" s="114">
        <v>1.9199999999999998E-2</v>
      </c>
      <c r="I3" s="114">
        <v>1.4E-2</v>
      </c>
      <c r="J3" s="114">
        <v>0.12520000000000001</v>
      </c>
      <c r="K3" s="114">
        <v>6.7999999999999996E-3</v>
      </c>
      <c r="L3" s="114">
        <v>3.5299999999999998E-2</v>
      </c>
      <c r="M3" s="114" t="s">
        <v>102</v>
      </c>
      <c r="N3" s="114">
        <v>0.29899999999999999</v>
      </c>
      <c r="O3" s="114">
        <v>9.7000000000000003E-3</v>
      </c>
      <c r="P3" s="114">
        <v>9.4899999999999998E-2</v>
      </c>
      <c r="Q3" s="114" t="s">
        <v>102</v>
      </c>
      <c r="R3" s="115" t="s">
        <v>102</v>
      </c>
      <c r="S3" s="116">
        <v>1</v>
      </c>
      <c r="T3" s="111"/>
      <c r="U3" s="111"/>
      <c r="V3" s="111"/>
      <c r="W3" s="111"/>
    </row>
    <row r="4" spans="1:23" x14ac:dyDescent="0.3">
      <c r="A4" s="117" t="s">
        <v>124</v>
      </c>
      <c r="B4" s="117"/>
      <c r="C4" s="118"/>
      <c r="D4" s="119">
        <v>2.2200000000000001E-2</v>
      </c>
      <c r="E4" s="119">
        <v>4.0500000000000001E-2</v>
      </c>
      <c r="F4" s="119">
        <v>0.15709999999999999</v>
      </c>
      <c r="G4" s="119">
        <v>8.4000000000000005E-2</v>
      </c>
      <c r="H4" s="119">
        <v>5.2400000000000002E-2</v>
      </c>
      <c r="I4" s="119">
        <v>3.78E-2</v>
      </c>
      <c r="J4" s="119">
        <v>0.39300000000000002</v>
      </c>
      <c r="K4" s="119">
        <v>1.8100000000000002E-2</v>
      </c>
      <c r="L4" s="119">
        <v>9.4799999999999995E-2</v>
      </c>
      <c r="M4" s="119" t="s">
        <v>102</v>
      </c>
      <c r="N4" s="119">
        <v>7.3700000000000002E-2</v>
      </c>
      <c r="O4" s="119">
        <v>2.58E-2</v>
      </c>
      <c r="P4" s="119">
        <v>5.9999999999999995E-4</v>
      </c>
      <c r="Q4" s="119" t="s">
        <v>102</v>
      </c>
      <c r="R4" s="120" t="s">
        <v>102</v>
      </c>
      <c r="S4" s="121">
        <v>1</v>
      </c>
      <c r="T4" s="111"/>
      <c r="U4" s="111"/>
      <c r="V4" s="111"/>
      <c r="W4" s="111"/>
    </row>
    <row r="5" spans="1:23" x14ac:dyDescent="0.3">
      <c r="A5" s="112" t="s">
        <v>125</v>
      </c>
      <c r="B5" s="112"/>
      <c r="C5" s="113"/>
      <c r="D5" s="122">
        <v>8.0999999999999996E-3</v>
      </c>
      <c r="E5" s="122">
        <v>1.4999999999999999E-2</v>
      </c>
      <c r="F5" s="122">
        <v>0.38900000000000001</v>
      </c>
      <c r="G5" s="122">
        <v>3.1E-2</v>
      </c>
      <c r="H5" s="122">
        <v>2.0400000000000001E-2</v>
      </c>
      <c r="I5" s="122">
        <v>1.4800000000000001E-2</v>
      </c>
      <c r="J5" s="122">
        <v>0.374</v>
      </c>
      <c r="K5" s="122">
        <v>7.0900000000000005E-2</v>
      </c>
      <c r="L5" s="122">
        <v>3.7600000000000001E-2</v>
      </c>
      <c r="M5" s="122" t="s">
        <v>102</v>
      </c>
      <c r="N5" s="122">
        <v>2.8899999999999999E-2</v>
      </c>
      <c r="O5" s="122">
        <v>1.03E-2</v>
      </c>
      <c r="P5" s="122">
        <v>0</v>
      </c>
      <c r="Q5" s="122" t="s">
        <v>102</v>
      </c>
      <c r="R5" s="123" t="s">
        <v>102</v>
      </c>
      <c r="S5" s="124">
        <v>1</v>
      </c>
      <c r="T5" s="111"/>
      <c r="U5" s="111"/>
      <c r="V5" s="111"/>
      <c r="W5" s="111"/>
    </row>
    <row r="6" spans="1:23" x14ac:dyDescent="0.3">
      <c r="A6" s="117" t="s">
        <v>126</v>
      </c>
      <c r="B6" s="117"/>
      <c r="C6" s="118"/>
      <c r="D6" s="119">
        <v>2.1600000000000001E-2</v>
      </c>
      <c r="E6" s="119">
        <v>4.7100000000000003E-2</v>
      </c>
      <c r="F6" s="119">
        <v>0.16389999999999999</v>
      </c>
      <c r="G6" s="119">
        <v>8.9499999999999996E-2</v>
      </c>
      <c r="H6" s="119">
        <v>5.4300000000000001E-2</v>
      </c>
      <c r="I6" s="119">
        <v>4.6699999999999998E-2</v>
      </c>
      <c r="J6" s="119">
        <v>0.35360000000000003</v>
      </c>
      <c r="K6" s="119">
        <v>1.9199999999999998E-2</v>
      </c>
      <c r="L6" s="119">
        <v>9.98E-2</v>
      </c>
      <c r="M6" s="119" t="s">
        <v>102</v>
      </c>
      <c r="N6" s="119">
        <v>7.6799999999999993E-2</v>
      </c>
      <c r="O6" s="119">
        <v>2.7300000000000001E-2</v>
      </c>
      <c r="P6" s="119">
        <v>0</v>
      </c>
      <c r="Q6" s="119" t="s">
        <v>102</v>
      </c>
      <c r="R6" s="120" t="s">
        <v>102</v>
      </c>
      <c r="S6" s="121">
        <v>1</v>
      </c>
      <c r="T6" s="111"/>
      <c r="U6" s="111"/>
      <c r="V6" s="111"/>
      <c r="W6" s="111"/>
    </row>
    <row r="7" spans="1:23" x14ac:dyDescent="0.3">
      <c r="A7" s="112" t="s">
        <v>53</v>
      </c>
      <c r="B7" s="112"/>
      <c r="C7" s="113"/>
      <c r="D7" s="122">
        <v>2.2100000000000002E-2</v>
      </c>
      <c r="E7" s="122">
        <v>4.07E-2</v>
      </c>
      <c r="F7" s="122">
        <v>0.1676</v>
      </c>
      <c r="G7" s="122">
        <v>8.4099999999999994E-2</v>
      </c>
      <c r="H7" s="122">
        <v>5.5500000000000001E-2</v>
      </c>
      <c r="I7" s="122">
        <v>4.0300000000000002E-2</v>
      </c>
      <c r="J7" s="122">
        <v>0.36149999999999999</v>
      </c>
      <c r="K7" s="122">
        <v>1.9699999999999999E-2</v>
      </c>
      <c r="L7" s="122">
        <v>0.10199999999999999</v>
      </c>
      <c r="M7" s="122" t="s">
        <v>102</v>
      </c>
      <c r="N7" s="122">
        <v>7.8600000000000003E-2</v>
      </c>
      <c r="O7" s="122">
        <v>2.7900000000000001E-2</v>
      </c>
      <c r="P7" s="122">
        <v>0</v>
      </c>
      <c r="Q7" s="122" t="s">
        <v>102</v>
      </c>
      <c r="R7" s="123" t="s">
        <v>102</v>
      </c>
      <c r="S7" s="124">
        <v>1</v>
      </c>
      <c r="T7" s="111"/>
      <c r="U7" s="111"/>
      <c r="V7" s="111"/>
      <c r="W7" s="111"/>
    </row>
    <row r="8" spans="1:23" x14ac:dyDescent="0.3">
      <c r="A8" s="117" t="s">
        <v>127</v>
      </c>
      <c r="B8" s="117"/>
      <c r="C8" s="118"/>
      <c r="D8" s="119">
        <v>1.9E-2</v>
      </c>
      <c r="E8" s="119">
        <v>9.0300000000000005E-2</v>
      </c>
      <c r="F8" s="119">
        <v>0.15390000000000001</v>
      </c>
      <c r="G8" s="119">
        <v>8.6999999999999994E-2</v>
      </c>
      <c r="H8" s="119">
        <v>6.0900000000000003E-2</v>
      </c>
      <c r="I8" s="119">
        <v>0.05</v>
      </c>
      <c r="J8" s="119">
        <v>0.32469999999999999</v>
      </c>
      <c r="K8" s="119">
        <v>2.4299999999999999E-2</v>
      </c>
      <c r="L8" s="119">
        <v>8.7800000000000003E-2</v>
      </c>
      <c r="M8" s="119" t="s">
        <v>102</v>
      </c>
      <c r="N8" s="119">
        <v>6.7599999999999993E-2</v>
      </c>
      <c r="O8" s="119">
        <v>3.4500000000000003E-2</v>
      </c>
      <c r="P8" s="119">
        <v>0</v>
      </c>
      <c r="Q8" s="119" t="s">
        <v>102</v>
      </c>
      <c r="R8" s="120" t="s">
        <v>102</v>
      </c>
      <c r="S8" s="121">
        <v>1</v>
      </c>
      <c r="T8" s="111"/>
      <c r="U8" s="111"/>
      <c r="V8" s="111"/>
      <c r="W8" s="111"/>
    </row>
    <row r="9" spans="1:23" x14ac:dyDescent="0.3">
      <c r="A9" s="112" t="s">
        <v>108</v>
      </c>
      <c r="B9" s="112"/>
      <c r="C9" s="113"/>
      <c r="D9" s="123" t="s">
        <v>102</v>
      </c>
      <c r="E9" s="123" t="s">
        <v>102</v>
      </c>
      <c r="F9" s="123" t="s">
        <v>102</v>
      </c>
      <c r="G9" s="123" t="s">
        <v>102</v>
      </c>
      <c r="H9" s="123" t="s">
        <v>102</v>
      </c>
      <c r="I9" s="123" t="s">
        <v>102</v>
      </c>
      <c r="J9" s="123" t="s">
        <v>102</v>
      </c>
      <c r="K9" s="123" t="s">
        <v>102</v>
      </c>
      <c r="L9" s="123" t="s">
        <v>102</v>
      </c>
      <c r="M9" s="123" t="s">
        <v>102</v>
      </c>
      <c r="N9" s="123" t="s">
        <v>102</v>
      </c>
      <c r="O9" s="123" t="s">
        <v>102</v>
      </c>
      <c r="P9" s="123" t="s">
        <v>102</v>
      </c>
      <c r="Q9" s="123" t="s">
        <v>102</v>
      </c>
      <c r="R9" s="123" t="s">
        <v>102</v>
      </c>
      <c r="S9" s="125" t="s">
        <v>102</v>
      </c>
      <c r="T9" s="111"/>
      <c r="U9" s="111"/>
      <c r="V9" s="111"/>
      <c r="W9" s="111"/>
    </row>
    <row r="10" spans="1:23" x14ac:dyDescent="0.3">
      <c r="A10" s="117" t="s">
        <v>11</v>
      </c>
      <c r="B10" s="117"/>
      <c r="C10" s="118"/>
      <c r="D10" s="119">
        <v>1.5259999999999999E-2</v>
      </c>
      <c r="E10" s="119">
        <v>4.3659999999999997E-2</v>
      </c>
      <c r="F10" s="119">
        <v>0.16800000000000001</v>
      </c>
      <c r="G10" s="119">
        <v>0.13089000000000001</v>
      </c>
      <c r="H10" s="119">
        <v>4.8430000000000001E-2</v>
      </c>
      <c r="I10" s="119">
        <v>3.7679999999999998E-2</v>
      </c>
      <c r="J10" s="119">
        <v>0.30818000000000001</v>
      </c>
      <c r="K10" s="119">
        <v>2.5649999999999999E-2</v>
      </c>
      <c r="L10" s="119">
        <v>7.4980000000000005E-2</v>
      </c>
      <c r="M10" s="119" t="s">
        <v>102</v>
      </c>
      <c r="N10" s="119">
        <v>0.10851</v>
      </c>
      <c r="O10" s="119">
        <v>2.172E-2</v>
      </c>
      <c r="P10" s="119">
        <v>1.703E-2</v>
      </c>
      <c r="Q10" s="119" t="s">
        <v>102</v>
      </c>
      <c r="R10" s="120" t="s">
        <v>102</v>
      </c>
      <c r="S10" s="121">
        <v>1</v>
      </c>
      <c r="T10" s="111"/>
      <c r="U10" s="111"/>
      <c r="V10" s="111"/>
      <c r="W10" s="111"/>
    </row>
    <row r="11" spans="1:23" x14ac:dyDescent="0.3">
      <c r="A11" s="112" t="s">
        <v>55</v>
      </c>
      <c r="B11" s="126"/>
      <c r="C11" s="113"/>
      <c r="D11" s="122">
        <v>4.1999999999999997E-3</v>
      </c>
      <c r="E11" s="122">
        <v>7.7999999999999996E-3</v>
      </c>
      <c r="F11" s="122">
        <v>3.2099999999999997E-2</v>
      </c>
      <c r="G11" s="122">
        <v>1.61E-2</v>
      </c>
      <c r="H11" s="122">
        <v>1.06E-2</v>
      </c>
      <c r="I11" s="122">
        <v>7.7000000000000002E-3</v>
      </c>
      <c r="J11" s="122">
        <v>0.79259999999999997</v>
      </c>
      <c r="K11" s="122">
        <v>3.8E-3</v>
      </c>
      <c r="L11" s="122">
        <v>1.95E-2</v>
      </c>
      <c r="M11" s="122" t="s">
        <v>102</v>
      </c>
      <c r="N11" s="122">
        <v>0.1002</v>
      </c>
      <c r="O11" s="122">
        <v>5.3E-3</v>
      </c>
      <c r="P11" s="122">
        <v>0</v>
      </c>
      <c r="Q11" s="122" t="s">
        <v>102</v>
      </c>
      <c r="R11" s="123" t="s">
        <v>102</v>
      </c>
      <c r="S11" s="124">
        <v>1</v>
      </c>
      <c r="T11" s="111"/>
      <c r="U11" s="127"/>
      <c r="V11" s="127"/>
      <c r="W11" s="128"/>
    </row>
    <row r="12" spans="1:23" x14ac:dyDescent="0.3">
      <c r="A12" s="117" t="s">
        <v>56</v>
      </c>
      <c r="B12" s="129"/>
      <c r="C12" s="118"/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1</v>
      </c>
      <c r="M12" s="119" t="s">
        <v>102</v>
      </c>
      <c r="N12" s="119">
        <v>0</v>
      </c>
      <c r="O12" s="119">
        <v>0</v>
      </c>
      <c r="P12" s="119">
        <v>0</v>
      </c>
      <c r="Q12" s="119" t="s">
        <v>102</v>
      </c>
      <c r="R12" s="120" t="s">
        <v>102</v>
      </c>
      <c r="S12" s="121">
        <v>1</v>
      </c>
      <c r="T12" s="111"/>
      <c r="U12" s="111"/>
      <c r="V12" s="111"/>
      <c r="W12" s="111"/>
    </row>
    <row r="13" spans="1:23" x14ac:dyDescent="0.3">
      <c r="A13" s="112" t="s">
        <v>57</v>
      </c>
      <c r="B13" s="126"/>
      <c r="C13" s="113"/>
      <c r="D13" s="122">
        <v>0</v>
      </c>
      <c r="E13" s="122">
        <v>0</v>
      </c>
      <c r="F13" s="122">
        <v>0.4481</v>
      </c>
      <c r="G13" s="122">
        <v>0.32069999999999999</v>
      </c>
      <c r="H13" s="122">
        <v>0</v>
      </c>
      <c r="I13" s="122">
        <v>0</v>
      </c>
      <c r="J13" s="122">
        <v>0</v>
      </c>
      <c r="K13" s="122">
        <v>0.23119999999999999</v>
      </c>
      <c r="L13" s="122">
        <v>0</v>
      </c>
      <c r="M13" s="122" t="s">
        <v>102</v>
      </c>
      <c r="N13" s="122">
        <v>0</v>
      </c>
      <c r="O13" s="122">
        <v>0</v>
      </c>
      <c r="P13" s="122">
        <v>0</v>
      </c>
      <c r="Q13" s="122" t="s">
        <v>102</v>
      </c>
      <c r="R13" s="123" t="s">
        <v>102</v>
      </c>
      <c r="S13" s="124">
        <v>1</v>
      </c>
      <c r="T13" s="111"/>
      <c r="U13" s="111"/>
      <c r="V13" s="111"/>
      <c r="W13" s="111"/>
    </row>
    <row r="14" spans="1:23" x14ac:dyDescent="0.3">
      <c r="A14" s="117" t="s">
        <v>58</v>
      </c>
      <c r="B14" s="129"/>
      <c r="C14" s="118"/>
      <c r="D14" s="119">
        <v>1.32E-2</v>
      </c>
      <c r="E14" s="119">
        <v>0.1459</v>
      </c>
      <c r="F14" s="119">
        <v>0.1</v>
      </c>
      <c r="G14" s="119">
        <v>5.0099999999999999E-2</v>
      </c>
      <c r="H14" s="119">
        <v>0.15279999999999999</v>
      </c>
      <c r="I14" s="119">
        <v>0.1221</v>
      </c>
      <c r="J14" s="119">
        <v>0.21560000000000001</v>
      </c>
      <c r="K14" s="119">
        <v>1.17E-2</v>
      </c>
      <c r="L14" s="119">
        <v>6.08E-2</v>
      </c>
      <c r="M14" s="119" t="s">
        <v>102</v>
      </c>
      <c r="N14" s="119">
        <v>4.6899999999999997E-2</v>
      </c>
      <c r="O14" s="119">
        <v>8.09E-2</v>
      </c>
      <c r="P14" s="119">
        <v>0</v>
      </c>
      <c r="Q14" s="119" t="s">
        <v>102</v>
      </c>
      <c r="R14" s="120" t="s">
        <v>102</v>
      </c>
      <c r="S14" s="121">
        <v>1</v>
      </c>
      <c r="T14" s="111"/>
      <c r="U14" s="111"/>
      <c r="V14" s="111"/>
      <c r="W14" s="111"/>
    </row>
    <row r="15" spans="1:23" x14ac:dyDescent="0.3">
      <c r="A15" s="112" t="s">
        <v>12</v>
      </c>
      <c r="B15" s="126"/>
      <c r="C15" s="113"/>
      <c r="D15" s="122">
        <v>5.3E-3</v>
      </c>
      <c r="E15" s="122">
        <v>4.6800000000000001E-2</v>
      </c>
      <c r="F15" s="122">
        <v>0.17269999999999999</v>
      </c>
      <c r="G15" s="122">
        <v>0.115</v>
      </c>
      <c r="H15" s="122">
        <v>4.9799999999999997E-2</v>
      </c>
      <c r="I15" s="122">
        <v>3.95E-2</v>
      </c>
      <c r="J15" s="122">
        <v>0.30530000000000002</v>
      </c>
      <c r="K15" s="122">
        <v>7.3099999999999998E-2</v>
      </c>
      <c r="L15" s="122">
        <v>0.1217</v>
      </c>
      <c r="M15" s="123" t="s">
        <v>102</v>
      </c>
      <c r="N15" s="122">
        <v>4.4600000000000001E-2</v>
      </c>
      <c r="O15" s="122">
        <v>2.63E-2</v>
      </c>
      <c r="P15" s="122">
        <v>0</v>
      </c>
      <c r="Q15" s="123" t="s">
        <v>102</v>
      </c>
      <c r="R15" s="123" t="s">
        <v>102</v>
      </c>
      <c r="S15" s="125" t="s">
        <v>102</v>
      </c>
      <c r="T15" s="111"/>
      <c r="U15" s="111"/>
      <c r="V15" s="111"/>
      <c r="W15" s="111"/>
    </row>
    <row r="16" spans="1:23" x14ac:dyDescent="0.3">
      <c r="A16" s="117" t="s">
        <v>13</v>
      </c>
      <c r="B16" s="129" t="s">
        <v>21</v>
      </c>
      <c r="C16" s="130">
        <v>329</v>
      </c>
      <c r="D16" s="120" t="s">
        <v>102</v>
      </c>
      <c r="E16" s="120">
        <v>282</v>
      </c>
      <c r="F16" s="131">
        <v>1160</v>
      </c>
      <c r="G16" s="120">
        <v>582</v>
      </c>
      <c r="H16" s="120">
        <v>384</v>
      </c>
      <c r="I16" s="120">
        <v>279</v>
      </c>
      <c r="J16" s="131">
        <v>2502</v>
      </c>
      <c r="K16" s="120">
        <v>136</v>
      </c>
      <c r="L16" s="120">
        <v>706</v>
      </c>
      <c r="M16" s="120">
        <v>648</v>
      </c>
      <c r="N16" s="120" t="s">
        <v>102</v>
      </c>
      <c r="O16" s="120">
        <v>193</v>
      </c>
      <c r="P16" s="120" t="s">
        <v>102</v>
      </c>
      <c r="Q16" s="120" t="s">
        <v>102</v>
      </c>
      <c r="R16" s="120" t="s">
        <v>102</v>
      </c>
      <c r="S16" s="132">
        <v>6872</v>
      </c>
      <c r="T16" s="111"/>
      <c r="U16" s="133"/>
      <c r="V16" s="128"/>
      <c r="W16" s="111"/>
    </row>
    <row r="17" spans="1:23" x14ac:dyDescent="0.3">
      <c r="A17" s="112" t="s">
        <v>17</v>
      </c>
      <c r="B17" s="126" t="s">
        <v>63</v>
      </c>
      <c r="C17" s="134">
        <v>41497</v>
      </c>
      <c r="D17" s="123">
        <v>1.3332999999999999</v>
      </c>
      <c r="E17" s="123">
        <v>4.3666</v>
      </c>
      <c r="F17" s="123">
        <v>8</v>
      </c>
      <c r="G17" s="135">
        <v>8.5334000000000003</v>
      </c>
      <c r="H17" s="123">
        <v>0.5</v>
      </c>
      <c r="I17" s="135">
        <v>5.6668000000000003</v>
      </c>
      <c r="J17" s="123">
        <v>36.866599999999998</v>
      </c>
      <c r="K17" s="123">
        <v>1</v>
      </c>
      <c r="L17" s="123">
        <v>23</v>
      </c>
      <c r="M17" s="123" t="s">
        <v>102</v>
      </c>
      <c r="N17" s="123">
        <v>11.033300000000001</v>
      </c>
      <c r="O17" s="123">
        <v>3.7</v>
      </c>
      <c r="P17" s="123" t="s">
        <v>102</v>
      </c>
      <c r="Q17" s="123">
        <v>0</v>
      </c>
      <c r="R17" s="123" t="s">
        <v>102</v>
      </c>
      <c r="S17" s="136">
        <v>104</v>
      </c>
      <c r="T17" s="111"/>
      <c r="U17" s="127"/>
      <c r="V17" s="127"/>
      <c r="W17" s="128"/>
    </row>
    <row r="18" spans="1:23" x14ac:dyDescent="0.3">
      <c r="A18" s="117" t="s">
        <v>45</v>
      </c>
      <c r="B18" s="129" t="s">
        <v>63</v>
      </c>
      <c r="C18" s="118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2</v>
      </c>
      <c r="J18" s="120">
        <v>1</v>
      </c>
      <c r="K18" s="120">
        <v>4</v>
      </c>
      <c r="L18" s="120">
        <v>3</v>
      </c>
      <c r="M18" s="120" t="s">
        <v>102</v>
      </c>
      <c r="N18" s="120">
        <v>0</v>
      </c>
      <c r="O18" s="120">
        <v>2</v>
      </c>
      <c r="P18" s="120" t="s">
        <v>102</v>
      </c>
      <c r="Q18" s="120">
        <v>0</v>
      </c>
      <c r="R18" s="120" t="s">
        <v>102</v>
      </c>
      <c r="S18" s="137">
        <v>12</v>
      </c>
      <c r="T18" s="111"/>
      <c r="U18" s="127"/>
      <c r="V18" s="127"/>
      <c r="W18" s="128"/>
    </row>
    <row r="19" spans="1:23" x14ac:dyDescent="0.3">
      <c r="A19" s="138" t="s">
        <v>14</v>
      </c>
      <c r="B19" s="126" t="s">
        <v>21</v>
      </c>
      <c r="C19" s="134">
        <v>399</v>
      </c>
      <c r="D19" s="123">
        <v>465</v>
      </c>
      <c r="E19" s="123">
        <v>282</v>
      </c>
      <c r="F19" s="139">
        <v>1160</v>
      </c>
      <c r="G19" s="123">
        <v>582</v>
      </c>
      <c r="H19" s="123">
        <v>384</v>
      </c>
      <c r="I19" s="123">
        <v>279</v>
      </c>
      <c r="J19" s="139">
        <v>2502</v>
      </c>
      <c r="K19" s="123">
        <v>136</v>
      </c>
      <c r="L19" s="123">
        <v>706</v>
      </c>
      <c r="M19" s="123">
        <v>648</v>
      </c>
      <c r="N19" s="123">
        <v>725</v>
      </c>
      <c r="O19" s="123">
        <v>193</v>
      </c>
      <c r="P19" s="123" t="s">
        <v>102</v>
      </c>
      <c r="Q19" s="123" t="s">
        <v>102</v>
      </c>
      <c r="R19" s="123" t="s">
        <v>102</v>
      </c>
      <c r="S19" s="140">
        <v>8062</v>
      </c>
      <c r="T19" s="111"/>
      <c r="U19" s="133"/>
      <c r="V19" s="128"/>
      <c r="W19" s="111"/>
    </row>
    <row r="20" spans="1:23" x14ac:dyDescent="0.3">
      <c r="A20" s="141" t="s">
        <v>18</v>
      </c>
      <c r="B20" s="129" t="s">
        <v>21</v>
      </c>
      <c r="C20" s="130">
        <v>743</v>
      </c>
      <c r="D20" s="120" t="s">
        <v>102</v>
      </c>
      <c r="E20" s="120">
        <v>282</v>
      </c>
      <c r="F20" s="131">
        <v>1160</v>
      </c>
      <c r="G20" s="120">
        <v>582</v>
      </c>
      <c r="H20" s="120">
        <v>384</v>
      </c>
      <c r="I20" s="120">
        <v>279</v>
      </c>
      <c r="J20" s="131">
        <v>2502</v>
      </c>
      <c r="K20" s="120">
        <v>136</v>
      </c>
      <c r="L20" s="120">
        <v>706</v>
      </c>
      <c r="M20" s="120">
        <v>648</v>
      </c>
      <c r="N20" s="120" t="s">
        <v>102</v>
      </c>
      <c r="O20" s="120">
        <v>193</v>
      </c>
      <c r="P20" s="120" t="s">
        <v>102</v>
      </c>
      <c r="Q20" s="120" t="s">
        <v>102</v>
      </c>
      <c r="R20" s="120" t="s">
        <v>102</v>
      </c>
      <c r="S20" s="132">
        <v>6872</v>
      </c>
      <c r="T20" s="111"/>
      <c r="V20" s="111"/>
      <c r="W20" s="111"/>
    </row>
    <row r="21" spans="1:23" x14ac:dyDescent="0.3">
      <c r="A21" s="112" t="s">
        <v>64</v>
      </c>
      <c r="B21" s="112"/>
      <c r="C21" s="113"/>
      <c r="D21" s="142" t="s">
        <v>102</v>
      </c>
      <c r="E21" s="142" t="s">
        <v>102</v>
      </c>
      <c r="F21" s="142" t="s">
        <v>102</v>
      </c>
      <c r="G21" s="142" t="s">
        <v>102</v>
      </c>
      <c r="H21" s="142" t="s">
        <v>102</v>
      </c>
      <c r="I21" s="142" t="s">
        <v>102</v>
      </c>
      <c r="J21" s="142" t="s">
        <v>102</v>
      </c>
      <c r="K21" s="142" t="s">
        <v>102</v>
      </c>
      <c r="L21" s="142" t="s">
        <v>102</v>
      </c>
      <c r="M21" s="142" t="s">
        <v>102</v>
      </c>
      <c r="N21" s="142" t="s">
        <v>102</v>
      </c>
      <c r="O21" s="142" t="s">
        <v>102</v>
      </c>
      <c r="P21" s="142" t="s">
        <v>102</v>
      </c>
      <c r="Q21" s="142" t="s">
        <v>102</v>
      </c>
      <c r="R21" s="142" t="s">
        <v>102</v>
      </c>
      <c r="S21" s="143" t="s">
        <v>102</v>
      </c>
      <c r="T21" s="111"/>
      <c r="U21" s="111"/>
      <c r="V21" s="111"/>
      <c r="W21" s="111"/>
    </row>
    <row r="22" spans="1:23" x14ac:dyDescent="0.3">
      <c r="A22" s="117" t="s">
        <v>64</v>
      </c>
      <c r="B22" s="117" t="s">
        <v>103</v>
      </c>
      <c r="C22" s="144">
        <v>228</v>
      </c>
      <c r="D22" s="120" t="s">
        <v>102</v>
      </c>
      <c r="E22" s="120">
        <v>32</v>
      </c>
      <c r="F22" s="120">
        <v>52</v>
      </c>
      <c r="G22" s="120">
        <v>71</v>
      </c>
      <c r="H22" s="120">
        <v>43</v>
      </c>
      <c r="I22" s="120">
        <v>50</v>
      </c>
      <c r="J22" s="120">
        <v>652</v>
      </c>
      <c r="K22" s="120">
        <v>2</v>
      </c>
      <c r="L22" s="120">
        <v>267</v>
      </c>
      <c r="M22" s="120">
        <v>454</v>
      </c>
      <c r="N22" s="120" t="s">
        <v>102</v>
      </c>
      <c r="O22" s="120">
        <v>20</v>
      </c>
      <c r="P22" s="120" t="s">
        <v>102</v>
      </c>
      <c r="Q22" s="120" t="s">
        <v>102</v>
      </c>
      <c r="R22" s="120" t="s">
        <v>102</v>
      </c>
      <c r="S22" s="132">
        <v>1643</v>
      </c>
      <c r="T22" s="111"/>
      <c r="U22" s="145"/>
      <c r="V22" s="111"/>
      <c r="W22" s="111"/>
    </row>
    <row r="23" spans="1:23" x14ac:dyDescent="0.3">
      <c r="A23" s="112" t="s">
        <v>64</v>
      </c>
      <c r="B23" s="112" t="s">
        <v>104</v>
      </c>
      <c r="C23" s="146">
        <v>321</v>
      </c>
      <c r="D23" s="123" t="s">
        <v>102</v>
      </c>
      <c r="E23" s="123">
        <v>250</v>
      </c>
      <c r="F23" s="139">
        <v>1108</v>
      </c>
      <c r="G23" s="123">
        <v>511</v>
      </c>
      <c r="H23" s="123">
        <v>341</v>
      </c>
      <c r="I23" s="123">
        <v>229</v>
      </c>
      <c r="J23" s="139">
        <v>1850</v>
      </c>
      <c r="K23" s="123">
        <v>134</v>
      </c>
      <c r="L23" s="123">
        <v>439</v>
      </c>
      <c r="M23" s="123">
        <v>194</v>
      </c>
      <c r="N23" s="123" t="s">
        <v>102</v>
      </c>
      <c r="O23" s="123">
        <v>173</v>
      </c>
      <c r="P23" s="123" t="s">
        <v>102</v>
      </c>
      <c r="Q23" s="123" t="s">
        <v>102</v>
      </c>
      <c r="R23" s="123" t="s">
        <v>102</v>
      </c>
      <c r="S23" s="140">
        <v>5229</v>
      </c>
      <c r="T23" s="111"/>
      <c r="U23" s="145"/>
      <c r="V23" s="111"/>
      <c r="W23" s="111"/>
    </row>
    <row r="24" spans="1:23" x14ac:dyDescent="0.3">
      <c r="A24" s="117" t="s">
        <v>64</v>
      </c>
      <c r="B24" s="117" t="s">
        <v>59</v>
      </c>
      <c r="C24" s="144">
        <v>181.93</v>
      </c>
      <c r="D24" s="120" t="s">
        <v>102</v>
      </c>
      <c r="E24" s="120" t="s">
        <v>102</v>
      </c>
      <c r="F24" s="120" t="s">
        <v>102</v>
      </c>
      <c r="G24" s="120" t="s">
        <v>102</v>
      </c>
      <c r="H24" s="120" t="s">
        <v>102</v>
      </c>
      <c r="I24" s="120" t="s">
        <v>102</v>
      </c>
      <c r="J24" s="120" t="s">
        <v>102</v>
      </c>
      <c r="K24" s="120" t="s">
        <v>102</v>
      </c>
      <c r="L24" s="120">
        <v>786</v>
      </c>
      <c r="M24" s="120" t="s">
        <v>102</v>
      </c>
      <c r="N24" s="120" t="s">
        <v>102</v>
      </c>
      <c r="O24" s="120" t="s">
        <v>102</v>
      </c>
      <c r="P24" s="120" t="s">
        <v>102</v>
      </c>
      <c r="Q24" s="120" t="s">
        <v>102</v>
      </c>
      <c r="R24" s="120" t="s">
        <v>102</v>
      </c>
      <c r="S24" s="147">
        <v>786</v>
      </c>
      <c r="T24" s="111"/>
      <c r="U24" s="145"/>
      <c r="V24" s="111"/>
      <c r="W24" s="111"/>
    </row>
    <row r="25" spans="1:23" x14ac:dyDescent="0.3">
      <c r="A25" s="112" t="s">
        <v>64</v>
      </c>
      <c r="B25" s="112" t="s">
        <v>23</v>
      </c>
      <c r="C25" s="146">
        <v>14</v>
      </c>
      <c r="D25" s="123" t="s">
        <v>102</v>
      </c>
      <c r="E25" s="123" t="s">
        <v>102</v>
      </c>
      <c r="F25" s="123" t="s">
        <v>102</v>
      </c>
      <c r="G25" s="123" t="s">
        <v>102</v>
      </c>
      <c r="H25" s="123" t="s">
        <v>102</v>
      </c>
      <c r="I25" s="123" t="s">
        <v>102</v>
      </c>
      <c r="J25" s="123" t="s">
        <v>102</v>
      </c>
      <c r="K25" s="123" t="s">
        <v>102</v>
      </c>
      <c r="L25" s="123" t="s">
        <v>102</v>
      </c>
      <c r="M25" s="123" t="s">
        <v>102</v>
      </c>
      <c r="N25" s="123" t="s">
        <v>102</v>
      </c>
      <c r="O25" s="123" t="s">
        <v>102</v>
      </c>
      <c r="P25" s="123" t="s">
        <v>102</v>
      </c>
      <c r="Q25" s="123" t="s">
        <v>102</v>
      </c>
      <c r="R25" s="123" t="s">
        <v>102</v>
      </c>
      <c r="S25" s="125">
        <v>0</v>
      </c>
      <c r="T25" s="111"/>
      <c r="U25" s="145"/>
      <c r="V25" s="111"/>
      <c r="W25" s="111"/>
    </row>
    <row r="26" spans="1:23" ht="16.2" thickBot="1" x14ac:dyDescent="0.35">
      <c r="A26" s="141" t="s">
        <v>73</v>
      </c>
      <c r="B26" s="117"/>
      <c r="C26" s="118"/>
      <c r="D26" s="149">
        <v>0</v>
      </c>
      <c r="E26" s="149">
        <v>282</v>
      </c>
      <c r="F26" s="148">
        <v>1160</v>
      </c>
      <c r="G26" s="149">
        <v>582</v>
      </c>
      <c r="H26" s="149">
        <v>384</v>
      </c>
      <c r="I26" s="149">
        <v>279</v>
      </c>
      <c r="J26" s="150">
        <v>2502</v>
      </c>
      <c r="K26" s="149">
        <v>136</v>
      </c>
      <c r="L26" s="150">
        <v>1492</v>
      </c>
      <c r="M26" s="149">
        <v>648</v>
      </c>
      <c r="N26" s="149">
        <v>0</v>
      </c>
      <c r="O26" s="149">
        <v>193</v>
      </c>
      <c r="P26" s="149">
        <v>0</v>
      </c>
      <c r="Q26" s="149">
        <v>0</v>
      </c>
      <c r="R26" s="149">
        <v>0</v>
      </c>
      <c r="S26" s="151">
        <v>7658</v>
      </c>
      <c r="T26" s="111"/>
      <c r="U26" s="128"/>
      <c r="V26" s="111"/>
      <c r="W26" s="111"/>
    </row>
    <row r="27" spans="1:23" ht="16.2" thickTop="1" x14ac:dyDescent="0.3">
      <c r="A27" s="112" t="s">
        <v>64</v>
      </c>
      <c r="B27" s="112" t="s">
        <v>24</v>
      </c>
      <c r="C27" s="146">
        <v>0</v>
      </c>
      <c r="D27" s="153">
        <v>465</v>
      </c>
      <c r="E27" s="153">
        <v>587</v>
      </c>
      <c r="F27" s="152">
        <v>1160</v>
      </c>
      <c r="G27" s="153">
        <v>582</v>
      </c>
      <c r="H27" s="153">
        <v>384</v>
      </c>
      <c r="I27" s="153">
        <v>279</v>
      </c>
      <c r="J27" s="152">
        <v>2502</v>
      </c>
      <c r="K27" s="153">
        <v>134</v>
      </c>
      <c r="L27" s="153" t="s">
        <v>102</v>
      </c>
      <c r="M27" s="153" t="s">
        <v>102</v>
      </c>
      <c r="N27" s="153">
        <v>725</v>
      </c>
      <c r="O27" s="153">
        <v>193</v>
      </c>
      <c r="P27" s="153" t="s">
        <v>102</v>
      </c>
      <c r="Q27" s="153" t="s">
        <v>102</v>
      </c>
      <c r="R27" s="153" t="s">
        <v>102</v>
      </c>
      <c r="S27" s="154">
        <v>7011</v>
      </c>
      <c r="T27" s="111"/>
      <c r="U27" s="145"/>
      <c r="V27" s="111"/>
      <c r="W27" s="111"/>
    </row>
    <row r="28" spans="1:23" x14ac:dyDescent="0.3">
      <c r="A28" s="117" t="s">
        <v>64</v>
      </c>
      <c r="B28" s="117" t="s">
        <v>25</v>
      </c>
      <c r="C28" s="144">
        <v>0</v>
      </c>
      <c r="D28" s="120" t="s">
        <v>102</v>
      </c>
      <c r="E28" s="120" t="s">
        <v>102</v>
      </c>
      <c r="F28" s="120" t="s">
        <v>102</v>
      </c>
      <c r="G28" s="120" t="s">
        <v>102</v>
      </c>
      <c r="H28" s="120" t="s">
        <v>102</v>
      </c>
      <c r="I28" s="120" t="s">
        <v>102</v>
      </c>
      <c r="J28" s="120" t="s">
        <v>102</v>
      </c>
      <c r="K28" s="120" t="s">
        <v>102</v>
      </c>
      <c r="L28" s="120">
        <v>706</v>
      </c>
      <c r="M28" s="120" t="s">
        <v>102</v>
      </c>
      <c r="N28" s="120" t="s">
        <v>102</v>
      </c>
      <c r="O28" s="120" t="s">
        <v>102</v>
      </c>
      <c r="P28" s="120" t="s">
        <v>102</v>
      </c>
      <c r="Q28" s="120" t="s">
        <v>102</v>
      </c>
      <c r="R28" s="120" t="s">
        <v>102</v>
      </c>
      <c r="S28" s="147">
        <v>706</v>
      </c>
      <c r="T28" s="111"/>
      <c r="U28" s="145"/>
      <c r="V28" s="111"/>
      <c r="W28" s="111"/>
    </row>
    <row r="29" spans="1:23" x14ac:dyDescent="0.3">
      <c r="A29" s="112" t="s">
        <v>64</v>
      </c>
      <c r="B29" s="112" t="s">
        <v>26</v>
      </c>
      <c r="C29" s="146">
        <v>0</v>
      </c>
      <c r="D29" s="123" t="s">
        <v>102</v>
      </c>
      <c r="E29" s="123" t="s">
        <v>102</v>
      </c>
      <c r="F29" s="123" t="s">
        <v>102</v>
      </c>
      <c r="G29" s="123" t="s">
        <v>102</v>
      </c>
      <c r="H29" s="123" t="s">
        <v>102</v>
      </c>
      <c r="I29" s="123" t="s">
        <v>102</v>
      </c>
      <c r="J29" s="123" t="s">
        <v>102</v>
      </c>
      <c r="K29" s="123" t="s">
        <v>102</v>
      </c>
      <c r="L29" s="123" t="s">
        <v>102</v>
      </c>
      <c r="M29" s="123">
        <v>648</v>
      </c>
      <c r="N29" s="123" t="s">
        <v>102</v>
      </c>
      <c r="O29" s="123" t="s">
        <v>102</v>
      </c>
      <c r="P29" s="123" t="s">
        <v>102</v>
      </c>
      <c r="Q29" s="123" t="s">
        <v>102</v>
      </c>
      <c r="R29" s="123" t="s">
        <v>102</v>
      </c>
      <c r="S29" s="125">
        <v>648</v>
      </c>
      <c r="T29" s="111"/>
      <c r="U29" s="145"/>
      <c r="V29" s="111"/>
      <c r="W29" s="111"/>
    </row>
    <row r="30" spans="1:23" ht="16.2" thickBot="1" x14ac:dyDescent="0.35">
      <c r="A30" s="141" t="s">
        <v>74</v>
      </c>
      <c r="B30" s="129"/>
      <c r="C30" s="155"/>
      <c r="D30" s="149">
        <v>465</v>
      </c>
      <c r="E30" s="149">
        <v>587</v>
      </c>
      <c r="F30" s="148">
        <v>1160</v>
      </c>
      <c r="G30" s="149">
        <v>582</v>
      </c>
      <c r="H30" s="149">
        <v>384</v>
      </c>
      <c r="I30" s="149">
        <v>279</v>
      </c>
      <c r="J30" s="150">
        <v>2502</v>
      </c>
      <c r="K30" s="149">
        <v>134</v>
      </c>
      <c r="L30" s="149">
        <v>706</v>
      </c>
      <c r="M30" s="149">
        <v>648</v>
      </c>
      <c r="N30" s="149">
        <v>725</v>
      </c>
      <c r="O30" s="149">
        <v>193</v>
      </c>
      <c r="P30" s="149">
        <v>0</v>
      </c>
      <c r="Q30" s="149">
        <v>0</v>
      </c>
      <c r="R30" s="149">
        <v>0</v>
      </c>
      <c r="S30" s="151">
        <v>8365</v>
      </c>
      <c r="T30" s="111"/>
      <c r="U30" s="145"/>
      <c r="V30" s="111"/>
      <c r="W30" s="111"/>
    </row>
    <row r="31" spans="1:23" ht="16.2" thickTop="1" x14ac:dyDescent="0.3">
      <c r="A31" s="112" t="s">
        <v>64</v>
      </c>
      <c r="B31" s="112" t="s">
        <v>115</v>
      </c>
      <c r="C31" s="146">
        <v>5536</v>
      </c>
      <c r="D31" s="153">
        <v>1</v>
      </c>
      <c r="E31" s="153">
        <v>2</v>
      </c>
      <c r="F31" s="152">
        <v>0</v>
      </c>
      <c r="G31" s="153">
        <v>18</v>
      </c>
      <c r="H31" s="153">
        <v>9</v>
      </c>
      <c r="I31" s="153">
        <v>2</v>
      </c>
      <c r="J31" s="152">
        <v>11</v>
      </c>
      <c r="K31" s="153">
        <v>0</v>
      </c>
      <c r="L31" s="153">
        <v>0</v>
      </c>
      <c r="M31" s="153">
        <v>0</v>
      </c>
      <c r="N31" s="153">
        <v>0</v>
      </c>
      <c r="O31" s="153">
        <v>4</v>
      </c>
      <c r="P31" s="153">
        <v>0</v>
      </c>
      <c r="Q31" s="153" t="s">
        <v>102</v>
      </c>
      <c r="R31" s="153">
        <v>0</v>
      </c>
      <c r="S31" s="154">
        <v>47</v>
      </c>
      <c r="T31" s="111"/>
      <c r="U31" s="145"/>
      <c r="V31" s="111"/>
      <c r="W31" s="111"/>
    </row>
    <row r="32" spans="1:23" x14ac:dyDescent="0.3">
      <c r="A32" s="117" t="s">
        <v>64</v>
      </c>
      <c r="B32" s="117" t="s">
        <v>116</v>
      </c>
      <c r="C32" s="144">
        <v>0</v>
      </c>
      <c r="D32" s="120">
        <v>5.7700000000000001E-2</v>
      </c>
      <c r="E32" s="120">
        <v>3.5000000000000003E-2</v>
      </c>
      <c r="F32" s="120">
        <v>0.1439</v>
      </c>
      <c r="G32" s="120">
        <v>7.22E-2</v>
      </c>
      <c r="H32" s="120">
        <v>4.7600000000000003E-2</v>
      </c>
      <c r="I32" s="120">
        <v>3.4599999999999999E-2</v>
      </c>
      <c r="J32" s="120">
        <v>0.31030000000000002</v>
      </c>
      <c r="K32" s="120">
        <v>1.6899999999999998E-2</v>
      </c>
      <c r="L32" s="120">
        <v>8.7599999999999997E-2</v>
      </c>
      <c r="M32" s="120">
        <v>8.0399999999999999E-2</v>
      </c>
      <c r="N32" s="120">
        <v>8.9899999999999994E-2</v>
      </c>
      <c r="O32" s="120">
        <v>2.3900000000000001E-2</v>
      </c>
      <c r="P32" s="120">
        <v>0</v>
      </c>
      <c r="Q32" s="120" t="s">
        <v>102</v>
      </c>
      <c r="R32" s="120">
        <v>0</v>
      </c>
      <c r="S32" s="147">
        <v>1</v>
      </c>
      <c r="T32" s="111"/>
      <c r="U32" s="145"/>
      <c r="V32" s="111"/>
      <c r="W32" s="111"/>
    </row>
    <row r="33" spans="1:23" x14ac:dyDescent="0.3">
      <c r="A33" s="112" t="s">
        <v>64</v>
      </c>
      <c r="B33" s="112" t="s">
        <v>117</v>
      </c>
      <c r="C33" s="146">
        <v>0</v>
      </c>
      <c r="D33" s="123" t="s">
        <v>102</v>
      </c>
      <c r="E33" s="123" t="s">
        <v>102</v>
      </c>
      <c r="F33" s="123" t="s">
        <v>102</v>
      </c>
      <c r="G33" s="123" t="s">
        <v>102</v>
      </c>
      <c r="H33" s="123" t="s">
        <v>102</v>
      </c>
      <c r="I33" s="123" t="s">
        <v>102</v>
      </c>
      <c r="J33" s="123" t="s">
        <v>102</v>
      </c>
      <c r="K33" s="123" t="s">
        <v>102</v>
      </c>
      <c r="L33" s="123" t="s">
        <v>102</v>
      </c>
      <c r="M33" s="123" t="s">
        <v>102</v>
      </c>
      <c r="N33" s="123" t="s">
        <v>102</v>
      </c>
      <c r="O33" s="123" t="s">
        <v>102</v>
      </c>
      <c r="P33" s="123" t="s">
        <v>102</v>
      </c>
      <c r="Q33" s="123" t="s">
        <v>102</v>
      </c>
      <c r="R33" s="123" t="s">
        <v>102</v>
      </c>
      <c r="S33" s="125">
        <v>0</v>
      </c>
      <c r="T33" s="111"/>
      <c r="U33" s="145"/>
      <c r="V33" s="111"/>
      <c r="W33" s="111"/>
    </row>
    <row r="34" spans="1:23" ht="16.2" thickBot="1" x14ac:dyDescent="0.35">
      <c r="A34" s="141" t="s">
        <v>128</v>
      </c>
      <c r="B34" s="129"/>
      <c r="C34" s="155"/>
      <c r="D34" s="149">
        <v>1</v>
      </c>
      <c r="E34" s="149">
        <v>2</v>
      </c>
      <c r="F34" s="148">
        <v>0</v>
      </c>
      <c r="G34" s="149">
        <v>18</v>
      </c>
      <c r="H34" s="149">
        <v>9</v>
      </c>
      <c r="I34" s="149">
        <v>2</v>
      </c>
      <c r="J34" s="150">
        <v>11</v>
      </c>
      <c r="K34" s="149">
        <v>0</v>
      </c>
      <c r="L34" s="149">
        <v>0</v>
      </c>
      <c r="M34" s="149">
        <v>0</v>
      </c>
      <c r="N34" s="149">
        <v>0</v>
      </c>
      <c r="O34" s="149">
        <v>4</v>
      </c>
      <c r="P34" s="149">
        <v>0</v>
      </c>
      <c r="Q34" s="149">
        <v>0</v>
      </c>
      <c r="R34" s="149">
        <v>0</v>
      </c>
      <c r="S34" s="151">
        <v>48</v>
      </c>
      <c r="T34" s="111"/>
      <c r="U34" s="145"/>
      <c r="V34" s="111"/>
      <c r="W34" s="111"/>
    </row>
    <row r="35" spans="1:23" ht="16.2" thickTop="1" x14ac:dyDescent="0.3">
      <c r="A35" s="112" t="s">
        <v>27</v>
      </c>
      <c r="B35" s="126" t="s">
        <v>65</v>
      </c>
      <c r="C35" s="134">
        <v>444</v>
      </c>
      <c r="D35" s="153">
        <v>260</v>
      </c>
      <c r="E35" s="153">
        <v>224</v>
      </c>
      <c r="F35" s="153">
        <v>996</v>
      </c>
      <c r="G35" s="153">
        <v>483</v>
      </c>
      <c r="H35" s="153">
        <v>307</v>
      </c>
      <c r="I35" s="153">
        <v>242</v>
      </c>
      <c r="J35" s="152">
        <v>1853</v>
      </c>
      <c r="K35" s="153">
        <v>122</v>
      </c>
      <c r="L35" s="153">
        <v>641</v>
      </c>
      <c r="M35" s="153" t="s">
        <v>102</v>
      </c>
      <c r="N35" s="153">
        <v>777</v>
      </c>
      <c r="O35" s="153">
        <v>156</v>
      </c>
      <c r="P35" s="153" t="s">
        <v>102</v>
      </c>
      <c r="Q35" s="153" t="s">
        <v>102</v>
      </c>
      <c r="R35" s="153" t="s">
        <v>102</v>
      </c>
      <c r="S35" s="154">
        <v>6061</v>
      </c>
      <c r="T35" s="111"/>
      <c r="U35" s="111"/>
      <c r="V35" s="111"/>
      <c r="W35" s="111"/>
    </row>
    <row r="36" spans="1:23" ht="16.2" thickBot="1" x14ac:dyDescent="0.35">
      <c r="A36" s="117" t="s">
        <v>28</v>
      </c>
      <c r="B36" s="129" t="s">
        <v>65</v>
      </c>
      <c r="C36" s="156">
        <v>22.65</v>
      </c>
      <c r="D36" s="120">
        <v>260</v>
      </c>
      <c r="E36" s="120">
        <v>224</v>
      </c>
      <c r="F36" s="120">
        <v>996</v>
      </c>
      <c r="G36" s="120">
        <v>483</v>
      </c>
      <c r="H36" s="120">
        <v>307</v>
      </c>
      <c r="I36" s="120">
        <v>242</v>
      </c>
      <c r="J36" s="131">
        <v>1853</v>
      </c>
      <c r="K36" s="120">
        <v>122</v>
      </c>
      <c r="L36" s="120">
        <v>641</v>
      </c>
      <c r="M36" s="120" t="s">
        <v>102</v>
      </c>
      <c r="N36" s="120">
        <v>777</v>
      </c>
      <c r="O36" s="120">
        <v>156</v>
      </c>
      <c r="P36" s="120" t="s">
        <v>102</v>
      </c>
      <c r="Q36" s="120" t="s">
        <v>102</v>
      </c>
      <c r="R36" s="120" t="s">
        <v>102</v>
      </c>
      <c r="S36" s="132">
        <v>6061</v>
      </c>
      <c r="T36" s="111"/>
      <c r="U36" s="111"/>
      <c r="V36" s="111"/>
      <c r="W36" s="111"/>
    </row>
    <row r="37" spans="1:23" ht="16.2" thickTop="1" x14ac:dyDescent="0.3">
      <c r="A37" s="112" t="s">
        <v>119</v>
      </c>
      <c r="B37" s="126" t="s">
        <v>65</v>
      </c>
      <c r="C37" s="134"/>
      <c r="D37" s="153">
        <v>0</v>
      </c>
      <c r="E37" s="153">
        <v>224</v>
      </c>
      <c r="F37" s="153">
        <v>996</v>
      </c>
      <c r="G37" s="153">
        <v>483</v>
      </c>
      <c r="H37" s="153">
        <v>307</v>
      </c>
      <c r="I37" s="153">
        <v>242</v>
      </c>
      <c r="J37" s="152">
        <v>1853</v>
      </c>
      <c r="K37" s="153">
        <v>122</v>
      </c>
      <c r="L37" s="153">
        <v>641</v>
      </c>
      <c r="M37" s="153" t="s">
        <v>102</v>
      </c>
      <c r="N37" s="153">
        <v>0</v>
      </c>
      <c r="O37" s="153">
        <v>156</v>
      </c>
      <c r="P37" s="153" t="s">
        <v>102</v>
      </c>
      <c r="Q37" s="153" t="s">
        <v>102</v>
      </c>
      <c r="R37" s="153" t="s">
        <v>102</v>
      </c>
      <c r="S37" s="154">
        <v>5024</v>
      </c>
      <c r="T37" s="111"/>
      <c r="U37" s="111"/>
      <c r="V37" s="111"/>
      <c r="W37" s="111"/>
    </row>
    <row r="38" spans="1:23" x14ac:dyDescent="0.3">
      <c r="A38" s="117" t="s">
        <v>29</v>
      </c>
      <c r="B38" s="117"/>
      <c r="C38" s="118"/>
      <c r="D38" s="119">
        <v>1.5299999999999999E-2</v>
      </c>
      <c r="E38" s="119">
        <v>4.3700000000000003E-2</v>
      </c>
      <c r="F38" s="119">
        <v>0.16800000000000001</v>
      </c>
      <c r="G38" s="119">
        <v>0.13089999999999999</v>
      </c>
      <c r="H38" s="119">
        <v>4.8399999999999999E-2</v>
      </c>
      <c r="I38" s="119">
        <v>3.7699999999999997E-2</v>
      </c>
      <c r="J38" s="119">
        <v>0.30819999999999997</v>
      </c>
      <c r="K38" s="119">
        <v>2.5700000000000001E-2</v>
      </c>
      <c r="L38" s="119">
        <v>7.4999999999999997E-2</v>
      </c>
      <c r="M38" s="119">
        <v>0</v>
      </c>
      <c r="N38" s="119">
        <v>0.1085</v>
      </c>
      <c r="O38" s="119">
        <v>2.1700000000000001E-2</v>
      </c>
      <c r="P38" s="119">
        <v>1.7000000000000001E-2</v>
      </c>
      <c r="Q38" s="119" t="s">
        <v>102</v>
      </c>
      <c r="R38" s="120" t="s">
        <v>102</v>
      </c>
      <c r="S38" s="121">
        <v>1</v>
      </c>
      <c r="T38" s="111"/>
      <c r="U38" s="111"/>
      <c r="V38" s="111"/>
      <c r="W38" s="111"/>
    </row>
    <row r="39" spans="1:23" x14ac:dyDescent="0.3">
      <c r="A39" s="112" t="s">
        <v>30</v>
      </c>
      <c r="B39" s="112" t="s">
        <v>66</v>
      </c>
      <c r="C39" s="113">
        <v>0</v>
      </c>
      <c r="D39" s="122">
        <v>0</v>
      </c>
      <c r="E39" s="122">
        <v>5.5E-2</v>
      </c>
      <c r="F39" s="122">
        <v>1.7999999999999999E-2</v>
      </c>
      <c r="G39" s="122">
        <v>3.3000000000000002E-2</v>
      </c>
      <c r="H39" s="122">
        <v>6.5000000000000002E-2</v>
      </c>
      <c r="I39" s="122">
        <v>6.5000000000000002E-2</v>
      </c>
      <c r="J39" s="122">
        <v>3.3000000000000002E-2</v>
      </c>
      <c r="K39" s="122">
        <v>0</v>
      </c>
      <c r="L39" s="122">
        <v>7.0000000000000001E-3</v>
      </c>
      <c r="M39" s="122" t="s">
        <v>102</v>
      </c>
      <c r="N39" s="122">
        <v>0</v>
      </c>
      <c r="O39" s="122">
        <v>8.6999999999999994E-2</v>
      </c>
      <c r="P39" s="122">
        <v>0</v>
      </c>
      <c r="Q39" s="122" t="s">
        <v>102</v>
      </c>
      <c r="R39" s="123" t="s">
        <v>102</v>
      </c>
      <c r="S39" s="124">
        <v>0.36399999999999999</v>
      </c>
      <c r="T39" s="111"/>
      <c r="U39" s="111"/>
      <c r="V39" s="111"/>
      <c r="W39" s="111"/>
    </row>
    <row r="40" spans="1:23" x14ac:dyDescent="0.3">
      <c r="A40" s="117" t="s">
        <v>31</v>
      </c>
      <c r="B40" s="117" t="s">
        <v>32</v>
      </c>
      <c r="C40" s="118">
        <v>0</v>
      </c>
      <c r="D40" s="119">
        <v>0</v>
      </c>
      <c r="E40" s="119">
        <v>0</v>
      </c>
      <c r="F40" s="119">
        <v>4.1000000000000002E-2</v>
      </c>
      <c r="G40" s="119">
        <v>1.4E-2</v>
      </c>
      <c r="H40" s="119">
        <v>5.5E-2</v>
      </c>
      <c r="I40" s="119">
        <v>0.16900000000000001</v>
      </c>
      <c r="J40" s="119">
        <v>2.3E-2</v>
      </c>
      <c r="K40" s="119" t="s">
        <v>102</v>
      </c>
      <c r="L40" s="119">
        <v>0</v>
      </c>
      <c r="M40" s="119" t="s">
        <v>102</v>
      </c>
      <c r="N40" s="119">
        <v>0</v>
      </c>
      <c r="O40" s="119">
        <v>1.7999999999999999E-2</v>
      </c>
      <c r="P40" s="119">
        <v>0</v>
      </c>
      <c r="Q40" s="119" t="s">
        <v>102</v>
      </c>
      <c r="R40" s="120" t="s">
        <v>102</v>
      </c>
      <c r="S40" s="121">
        <v>0.32100000000000001</v>
      </c>
      <c r="T40" s="111"/>
      <c r="U40" s="111"/>
      <c r="V40" s="111"/>
      <c r="W40" s="111"/>
    </row>
    <row r="41" spans="1:23" x14ac:dyDescent="0.3">
      <c r="A41" s="112" t="s">
        <v>33</v>
      </c>
      <c r="B41" s="112" t="s">
        <v>21</v>
      </c>
      <c r="C41" s="113">
        <v>25</v>
      </c>
      <c r="D41" s="122">
        <v>0.02</v>
      </c>
      <c r="E41" s="122">
        <v>2.5000000000000001E-2</v>
      </c>
      <c r="F41" s="122">
        <v>4.7E-2</v>
      </c>
      <c r="G41" s="122">
        <v>2.5999999999999999E-2</v>
      </c>
      <c r="H41" s="122">
        <v>1.7000000000000001E-2</v>
      </c>
      <c r="I41" s="122">
        <v>3.0000000000000001E-3</v>
      </c>
      <c r="J41" s="122">
        <v>1.0999999999999999E-2</v>
      </c>
      <c r="K41" s="122">
        <v>3.0000000000000001E-3</v>
      </c>
      <c r="L41" s="122">
        <v>9.6000000000000002E-2</v>
      </c>
      <c r="M41" s="122" t="s">
        <v>102</v>
      </c>
      <c r="N41" s="122">
        <v>3.1E-2</v>
      </c>
      <c r="O41" s="122">
        <v>3.0000000000000001E-3</v>
      </c>
      <c r="P41" s="122">
        <v>0</v>
      </c>
      <c r="Q41" s="122" t="s">
        <v>102</v>
      </c>
      <c r="R41" s="123" t="s">
        <v>102</v>
      </c>
      <c r="S41" s="124">
        <v>0.28299999999999997</v>
      </c>
      <c r="T41" s="111"/>
      <c r="U41" s="111"/>
      <c r="V41" s="111"/>
      <c r="W41" s="111"/>
    </row>
    <row r="42" spans="1:23" x14ac:dyDescent="0.3">
      <c r="A42" s="117" t="s">
        <v>34</v>
      </c>
      <c r="B42" s="117" t="s">
        <v>67</v>
      </c>
      <c r="C42" s="118"/>
      <c r="D42" s="119">
        <v>2.1999999999999999E-2</v>
      </c>
      <c r="E42" s="119">
        <v>4.1000000000000002E-2</v>
      </c>
      <c r="F42" s="119">
        <v>0.16800000000000001</v>
      </c>
      <c r="G42" s="119">
        <v>8.4000000000000005E-2</v>
      </c>
      <c r="H42" s="119">
        <v>5.5E-2</v>
      </c>
      <c r="I42" s="119">
        <v>0.04</v>
      </c>
      <c r="J42" s="119">
        <v>0.36199999999999999</v>
      </c>
      <c r="K42" s="119">
        <v>0.02</v>
      </c>
      <c r="L42" s="119">
        <v>0.10199999999999999</v>
      </c>
      <c r="M42" s="119" t="s">
        <v>102</v>
      </c>
      <c r="N42" s="119">
        <v>7.9000000000000001E-2</v>
      </c>
      <c r="O42" s="119">
        <v>2.8000000000000001E-2</v>
      </c>
      <c r="P42" s="119">
        <v>0</v>
      </c>
      <c r="Q42" s="119" t="s">
        <v>102</v>
      </c>
      <c r="R42" s="120" t="s">
        <v>102</v>
      </c>
      <c r="S42" s="121">
        <v>1</v>
      </c>
      <c r="T42" s="111"/>
      <c r="U42" s="111"/>
      <c r="V42" s="111"/>
      <c r="W42" s="111"/>
    </row>
    <row r="43" spans="1:23" x14ac:dyDescent="0.3">
      <c r="A43" s="112" t="s">
        <v>36</v>
      </c>
      <c r="B43" s="112" t="s">
        <v>130</v>
      </c>
      <c r="C43" s="113"/>
      <c r="D43" s="122">
        <v>0.03</v>
      </c>
      <c r="E43" s="122">
        <v>1.7999999999999999E-2</v>
      </c>
      <c r="F43" s="122">
        <v>7.3999999999999996E-2</v>
      </c>
      <c r="G43" s="122">
        <v>3.6999999999999998E-2</v>
      </c>
      <c r="H43" s="122">
        <v>2.4E-2</v>
      </c>
      <c r="I43" s="122">
        <v>1.7999999999999999E-2</v>
      </c>
      <c r="J43" s="122">
        <v>0.159</v>
      </c>
      <c r="K43" s="122">
        <v>8.9999999999999993E-3</v>
      </c>
      <c r="L43" s="122">
        <v>4.4999999999999998E-2</v>
      </c>
      <c r="M43" s="122" t="s">
        <v>102</v>
      </c>
      <c r="N43" s="122">
        <v>4.5999999999999999E-2</v>
      </c>
      <c r="O43" s="122">
        <v>1.2E-2</v>
      </c>
      <c r="P43" s="122">
        <v>0</v>
      </c>
      <c r="Q43" s="122" t="s">
        <v>102</v>
      </c>
      <c r="R43" s="123" t="s">
        <v>102</v>
      </c>
      <c r="S43" s="124">
        <v>0.47220000000000001</v>
      </c>
      <c r="T43" s="111"/>
      <c r="U43" s="111"/>
      <c r="V43" s="111"/>
      <c r="W43" s="111"/>
    </row>
    <row r="44" spans="1:23" x14ac:dyDescent="0.3">
      <c r="A44" s="117" t="s">
        <v>35</v>
      </c>
      <c r="B44" s="117" t="s">
        <v>129</v>
      </c>
      <c r="C44" s="118"/>
      <c r="D44" s="119">
        <v>0</v>
      </c>
      <c r="E44" s="119">
        <v>0.111</v>
      </c>
      <c r="F44" s="119">
        <v>2.8000000000000001E-2</v>
      </c>
      <c r="G44" s="119">
        <v>5.6000000000000001E-2</v>
      </c>
      <c r="H44" s="119">
        <v>2.8000000000000001E-2</v>
      </c>
      <c r="I44" s="119">
        <v>2.8000000000000001E-2</v>
      </c>
      <c r="J44" s="119">
        <v>5.6000000000000001E-2</v>
      </c>
      <c r="K44" s="119">
        <v>0.111</v>
      </c>
      <c r="L44" s="119">
        <v>0.111</v>
      </c>
      <c r="M44" s="119" t="s">
        <v>102</v>
      </c>
      <c r="N44" s="119">
        <v>0</v>
      </c>
      <c r="O44" s="119">
        <v>0</v>
      </c>
      <c r="P44" s="119">
        <v>0</v>
      </c>
      <c r="Q44" s="119" t="s">
        <v>102</v>
      </c>
      <c r="R44" s="120" t="s">
        <v>102</v>
      </c>
      <c r="S44" s="121">
        <v>0.52780000000000005</v>
      </c>
      <c r="T44" s="111"/>
      <c r="U44" s="111"/>
      <c r="V44" s="111"/>
      <c r="W44" s="111"/>
    </row>
    <row r="45" spans="1:23" x14ac:dyDescent="0.3">
      <c r="A45" s="112" t="s">
        <v>38</v>
      </c>
      <c r="B45" s="112" t="s">
        <v>68</v>
      </c>
      <c r="C45" s="146"/>
      <c r="D45" s="123">
        <v>27</v>
      </c>
      <c r="E45" s="123">
        <v>38</v>
      </c>
      <c r="F45" s="139">
        <v>0</v>
      </c>
      <c r="G45" s="123">
        <v>16</v>
      </c>
      <c r="H45" s="123">
        <v>49</v>
      </c>
      <c r="I45" s="123">
        <v>4</v>
      </c>
      <c r="J45" s="139">
        <v>55</v>
      </c>
      <c r="K45" s="123">
        <v>0</v>
      </c>
      <c r="L45" s="123">
        <v>33</v>
      </c>
      <c r="M45" s="123" t="s">
        <v>102</v>
      </c>
      <c r="N45" s="123">
        <v>5</v>
      </c>
      <c r="O45" s="123">
        <v>0</v>
      </c>
      <c r="P45" s="123">
        <v>7</v>
      </c>
      <c r="Q45" s="123" t="s">
        <v>102</v>
      </c>
      <c r="R45" s="123">
        <v>247</v>
      </c>
      <c r="S45" s="140">
        <v>481</v>
      </c>
      <c r="T45" s="111"/>
      <c r="U45" s="145"/>
      <c r="V45" s="111"/>
      <c r="W45" s="111"/>
    </row>
    <row r="46" spans="1:23" x14ac:dyDescent="0.3">
      <c r="A46" s="117" t="s">
        <v>39</v>
      </c>
      <c r="B46" s="117" t="s">
        <v>69</v>
      </c>
      <c r="C46" s="118"/>
      <c r="D46" s="119">
        <v>0.25</v>
      </c>
      <c r="E46" s="119">
        <v>4.0000000000000001E-3</v>
      </c>
      <c r="F46" s="119">
        <v>4.0000000000000001E-3</v>
      </c>
      <c r="G46" s="119">
        <v>8.0000000000000002E-3</v>
      </c>
      <c r="H46" s="119">
        <v>1.7000000000000001E-2</v>
      </c>
      <c r="I46" s="119">
        <v>1.2E-2</v>
      </c>
      <c r="J46" s="119">
        <v>1.4999999999999999E-2</v>
      </c>
      <c r="K46" s="119">
        <v>0</v>
      </c>
      <c r="L46" s="119">
        <v>4.0000000000000001E-3</v>
      </c>
      <c r="M46" s="119" t="s">
        <v>102</v>
      </c>
      <c r="N46" s="119">
        <v>7.2999999999999995E-2</v>
      </c>
      <c r="O46" s="119">
        <v>0</v>
      </c>
      <c r="P46" s="119">
        <v>0</v>
      </c>
      <c r="Q46" s="119" t="s">
        <v>102</v>
      </c>
      <c r="R46" s="120">
        <v>0.61199999999999999</v>
      </c>
      <c r="S46" s="121">
        <v>1</v>
      </c>
      <c r="T46" s="111"/>
      <c r="U46" s="111"/>
      <c r="V46" s="111"/>
      <c r="W46" s="111"/>
    </row>
    <row r="47" spans="1:23" x14ac:dyDescent="0.3">
      <c r="A47" s="112" t="s">
        <v>40</v>
      </c>
      <c r="B47" s="112" t="s">
        <v>110</v>
      </c>
      <c r="C47" s="113"/>
      <c r="D47" s="122">
        <v>9.1000000000000004E-3</v>
      </c>
      <c r="E47" s="122">
        <v>7.2499999999999995E-2</v>
      </c>
      <c r="F47" s="122">
        <v>4.4400000000000002E-2</v>
      </c>
      <c r="G47" s="122">
        <v>4.9399999999999999E-2</v>
      </c>
      <c r="H47" s="122">
        <v>9.5600000000000004E-2</v>
      </c>
      <c r="I47" s="122">
        <v>1.6199999999999999E-2</v>
      </c>
      <c r="J47" s="122">
        <v>0.17760000000000001</v>
      </c>
      <c r="K47" s="122">
        <v>2.5000000000000001E-3</v>
      </c>
      <c r="L47" s="122">
        <v>7.7299999999999994E-2</v>
      </c>
      <c r="M47" s="122" t="s">
        <v>102</v>
      </c>
      <c r="N47" s="122">
        <v>2.12E-2</v>
      </c>
      <c r="O47" s="122">
        <v>5.1999999999999998E-3</v>
      </c>
      <c r="P47" s="122">
        <v>1.2E-2</v>
      </c>
      <c r="Q47" s="122" t="s">
        <v>102</v>
      </c>
      <c r="R47" s="123">
        <v>0.41710000000000003</v>
      </c>
      <c r="S47" s="124">
        <v>1</v>
      </c>
      <c r="T47" s="111"/>
      <c r="U47" s="111"/>
      <c r="V47" s="111"/>
      <c r="W47" s="111"/>
    </row>
    <row r="48" spans="1:23" x14ac:dyDescent="0.3">
      <c r="A48" s="117" t="s">
        <v>42</v>
      </c>
      <c r="B48" s="117" t="s">
        <v>70</v>
      </c>
      <c r="C48" s="118"/>
      <c r="D48" s="119">
        <v>1.4E-2</v>
      </c>
      <c r="E48" s="119">
        <v>0.17899999999999999</v>
      </c>
      <c r="F48" s="119">
        <v>0.224</v>
      </c>
      <c r="G48" s="119">
        <v>7.6999999999999999E-2</v>
      </c>
      <c r="H48" s="119">
        <v>3.4000000000000002E-2</v>
      </c>
      <c r="I48" s="119">
        <v>2.8000000000000001E-2</v>
      </c>
      <c r="J48" s="119">
        <v>0.26</v>
      </c>
      <c r="K48" s="119">
        <v>1E-3</v>
      </c>
      <c r="L48" s="119">
        <v>0.159</v>
      </c>
      <c r="M48" s="119" t="s">
        <v>102</v>
      </c>
      <c r="N48" s="119">
        <v>1.7000000000000001E-2</v>
      </c>
      <c r="O48" s="119">
        <v>8.9999999999999993E-3</v>
      </c>
      <c r="P48" s="119" t="s">
        <v>102</v>
      </c>
      <c r="Q48" s="119" t="s">
        <v>102</v>
      </c>
      <c r="R48" s="120" t="s">
        <v>102</v>
      </c>
      <c r="S48" s="121">
        <v>1</v>
      </c>
      <c r="T48" s="111"/>
      <c r="U48" s="111"/>
      <c r="V48" s="111"/>
      <c r="W48" s="111"/>
    </row>
    <row r="49" spans="1:23" x14ac:dyDescent="0.3">
      <c r="A49" s="112" t="s">
        <v>43</v>
      </c>
      <c r="B49" s="112" t="s">
        <v>71</v>
      </c>
      <c r="C49" s="146">
        <v>538</v>
      </c>
      <c r="D49" s="123">
        <v>80</v>
      </c>
      <c r="E49" s="123">
        <v>150</v>
      </c>
      <c r="F49" s="139">
        <v>1429</v>
      </c>
      <c r="G49" s="123">
        <v>730</v>
      </c>
      <c r="H49" s="123">
        <v>322</v>
      </c>
      <c r="I49" s="123">
        <v>280</v>
      </c>
      <c r="J49" s="139">
        <v>2492</v>
      </c>
      <c r="K49" s="123">
        <v>17</v>
      </c>
      <c r="L49" s="123">
        <v>462</v>
      </c>
      <c r="M49" s="123" t="s">
        <v>102</v>
      </c>
      <c r="N49" s="123">
        <v>581</v>
      </c>
      <c r="O49" s="123">
        <v>120</v>
      </c>
      <c r="P49" s="123" t="s">
        <v>102</v>
      </c>
      <c r="Q49" s="123">
        <v>20</v>
      </c>
      <c r="R49" s="123" t="s">
        <v>102</v>
      </c>
      <c r="S49" s="140">
        <v>6683</v>
      </c>
      <c r="T49" s="111"/>
      <c r="U49" s="145"/>
      <c r="V49" s="111"/>
      <c r="W49" s="111"/>
    </row>
    <row r="50" spans="1:23" x14ac:dyDescent="0.3">
      <c r="A50" s="117" t="s">
        <v>44</v>
      </c>
      <c r="B50" s="129" t="s">
        <v>71</v>
      </c>
      <c r="C50" s="156">
        <v>54</v>
      </c>
      <c r="D50" s="120">
        <v>80</v>
      </c>
      <c r="E50" s="120">
        <v>150</v>
      </c>
      <c r="F50" s="120">
        <v>1429</v>
      </c>
      <c r="G50" s="120">
        <v>730</v>
      </c>
      <c r="H50" s="120">
        <v>322</v>
      </c>
      <c r="I50" s="120">
        <v>280</v>
      </c>
      <c r="J50" s="131">
        <v>2492</v>
      </c>
      <c r="K50" s="120">
        <v>17</v>
      </c>
      <c r="L50" s="120">
        <v>462</v>
      </c>
      <c r="M50" s="120" t="s">
        <v>102</v>
      </c>
      <c r="N50" s="120">
        <v>581</v>
      </c>
      <c r="O50" s="120">
        <v>120</v>
      </c>
      <c r="P50" s="120" t="s">
        <v>102</v>
      </c>
      <c r="Q50" s="120">
        <v>20</v>
      </c>
      <c r="R50" s="120" t="s">
        <v>102</v>
      </c>
      <c r="S50" s="132">
        <v>6683</v>
      </c>
      <c r="T50" s="111"/>
      <c r="U50" s="111"/>
      <c r="V50" s="111"/>
      <c r="W50" s="111"/>
    </row>
    <row r="51" spans="1:23" x14ac:dyDescent="0.3">
      <c r="A51" s="157" t="s">
        <v>106</v>
      </c>
      <c r="B51" s="157"/>
      <c r="C51" s="158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159"/>
      <c r="O51" s="159"/>
      <c r="P51" s="159"/>
      <c r="Q51" s="160"/>
      <c r="R51" s="159"/>
      <c r="S51" s="159"/>
      <c r="T51" s="29"/>
      <c r="U51" s="111"/>
      <c r="V51" s="111"/>
      <c r="W51" s="111"/>
    </row>
  </sheetData>
  <pageMargins left="0.7" right="0.7" top="0.75" bottom="0.75" header="0" footer="0"/>
  <pageSetup paperSize="3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Workbook Overview</vt:lpstr>
      <vt:lpstr>Dept Allocations</vt:lpstr>
      <vt:lpstr>Rate Calculators</vt:lpstr>
      <vt:lpstr>'Dept Allocations'!Print_Area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Joel Juve</cp:lastModifiedBy>
  <cp:lastPrinted>2022-12-08T05:13:53Z</cp:lastPrinted>
  <dcterms:created xsi:type="dcterms:W3CDTF">2022-11-24T22:30:20Z</dcterms:created>
  <dcterms:modified xsi:type="dcterms:W3CDTF">2024-12-05T21:20:19Z</dcterms:modified>
</cp:coreProperties>
</file>