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nancya1\Desktop\"/>
    </mc:Choice>
  </mc:AlternateContent>
  <xr:revisionPtr revIDLastSave="0" documentId="8_{92E6E8CE-4773-434E-9B06-9DE72D8C69E0}" xr6:coauthVersionLast="47" xr6:coauthVersionMax="47" xr10:uidLastSave="{00000000-0000-0000-0000-000000000000}"/>
  <bookViews>
    <workbookView xWindow="2240" yWindow="2240" windowWidth="14400" windowHeight="7810" xr2:uid="{00000000-000D-0000-FFFF-FFFF00000000}"/>
  </bookViews>
  <sheets>
    <sheet name="Internal Summary of Charg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4" i="1" l="1"/>
  <c r="M59" i="1" s="1"/>
  <c r="M42" i="1"/>
  <c r="M57" i="1" s="1"/>
  <c r="H42" i="1"/>
  <c r="H57" i="1" s="1"/>
  <c r="G42" i="1"/>
  <c r="G57" i="1" s="1"/>
  <c r="M41" i="1"/>
  <c r="M56" i="1" s="1"/>
  <c r="F41" i="1"/>
  <c r="F56" i="1" s="1"/>
  <c r="D41" i="1"/>
  <c r="D56" i="1" s="1"/>
  <c r="M40" i="1"/>
  <c r="M55" i="1" s="1"/>
  <c r="M39" i="1"/>
  <c r="M54" i="1" s="1"/>
  <c r="G39" i="1"/>
  <c r="G54" i="1" s="1"/>
  <c r="E39" i="1"/>
  <c r="E54" i="1" s="1"/>
  <c r="M38" i="1"/>
  <c r="M53" i="1" s="1"/>
  <c r="L38" i="1"/>
  <c r="L53" i="1" s="1"/>
  <c r="E38" i="1"/>
  <c r="E53" i="1" s="1"/>
  <c r="C38" i="1"/>
  <c r="C53" i="1" s="1"/>
  <c r="M37" i="1"/>
  <c r="M36" i="1"/>
  <c r="M51" i="1" s="1"/>
  <c r="M35" i="1"/>
  <c r="M50" i="1" s="1"/>
  <c r="E44" i="1"/>
  <c r="E59" i="1" s="1"/>
  <c r="N27" i="1"/>
  <c r="I41" i="1"/>
  <c r="I56" i="1" s="1"/>
  <c r="L39" i="1"/>
  <c r="L54" i="1" s="1"/>
  <c r="K39" i="1"/>
  <c r="K54" i="1" s="1"/>
  <c r="J39" i="1"/>
  <c r="J54" i="1" s="1"/>
  <c r="H39" i="1"/>
  <c r="H54" i="1" s="1"/>
  <c r="D38" i="1"/>
  <c r="D53" i="1" s="1"/>
  <c r="N23" i="1"/>
  <c r="L37" i="1"/>
  <c r="L52" i="1" s="1"/>
  <c r="K37" i="1"/>
  <c r="K52" i="1" s="1"/>
  <c r="L28" i="1"/>
  <c r="L30" i="1" s="1"/>
  <c r="G36" i="1"/>
  <c r="G51" i="1" s="1"/>
  <c r="F36" i="1"/>
  <c r="F51" i="1" s="1"/>
  <c r="E36" i="1"/>
  <c r="E51" i="1" s="1"/>
  <c r="D36" i="1"/>
  <c r="D51" i="1" s="1"/>
  <c r="N20" i="1"/>
  <c r="L44" i="1"/>
  <c r="L59" i="1" s="1"/>
  <c r="K44" i="1"/>
  <c r="K59" i="1" s="1"/>
  <c r="J44" i="1"/>
  <c r="J59" i="1" s="1"/>
  <c r="I44" i="1"/>
  <c r="I59" i="1" s="1"/>
  <c r="H44" i="1"/>
  <c r="H59" i="1" s="1"/>
  <c r="M13" i="1"/>
  <c r="M15" i="1" s="1"/>
  <c r="L42" i="1"/>
  <c r="L57" i="1" s="1"/>
  <c r="J42" i="1"/>
  <c r="J57" i="1" s="1"/>
  <c r="F42" i="1"/>
  <c r="F57" i="1" s="1"/>
  <c r="E42" i="1"/>
  <c r="E57" i="1" s="1"/>
  <c r="D42" i="1"/>
  <c r="D57" i="1" s="1"/>
  <c r="C42" i="1"/>
  <c r="B42" i="1"/>
  <c r="B57" i="1" s="1"/>
  <c r="L41" i="1"/>
  <c r="L56" i="1" s="1"/>
  <c r="K41" i="1"/>
  <c r="K56" i="1" s="1"/>
  <c r="G41" i="1"/>
  <c r="G56" i="1" s="1"/>
  <c r="C41" i="1"/>
  <c r="C56" i="1" s="1"/>
  <c r="L40" i="1"/>
  <c r="L55" i="1" s="1"/>
  <c r="K40" i="1"/>
  <c r="K55" i="1" s="1"/>
  <c r="I40" i="1"/>
  <c r="I55" i="1" s="1"/>
  <c r="F40" i="1"/>
  <c r="F55" i="1" s="1"/>
  <c r="E40" i="1"/>
  <c r="E55" i="1" s="1"/>
  <c r="D40" i="1"/>
  <c r="D55" i="1" s="1"/>
  <c r="D39" i="1"/>
  <c r="D54" i="1" s="1"/>
  <c r="C39" i="1"/>
  <c r="C54" i="1" s="1"/>
  <c r="N9" i="1"/>
  <c r="K38" i="1"/>
  <c r="K53" i="1" s="1"/>
  <c r="J38" i="1"/>
  <c r="J53" i="1" s="1"/>
  <c r="I38" i="1"/>
  <c r="I53" i="1" s="1"/>
  <c r="H38" i="1"/>
  <c r="H53" i="1" s="1"/>
  <c r="G38" i="1"/>
  <c r="G53" i="1" s="1"/>
  <c r="F38" i="1"/>
  <c r="F53" i="1" s="1"/>
  <c r="I37" i="1"/>
  <c r="I52" i="1" s="1"/>
  <c r="H37" i="1"/>
  <c r="H52" i="1" s="1"/>
  <c r="G37" i="1"/>
  <c r="G52" i="1" s="1"/>
  <c r="D37" i="1"/>
  <c r="D52" i="1" s="1"/>
  <c r="B37" i="1"/>
  <c r="L36" i="1"/>
  <c r="L51" i="1" s="1"/>
  <c r="K36" i="1"/>
  <c r="K51" i="1" s="1"/>
  <c r="N6" i="1"/>
  <c r="C36" i="1"/>
  <c r="C51" i="1" s="1"/>
  <c r="K35" i="1"/>
  <c r="I35" i="1"/>
  <c r="G35" i="1"/>
  <c r="F35" i="1"/>
  <c r="E35" i="1"/>
  <c r="D35" i="1"/>
  <c r="C35" i="1"/>
  <c r="M43" i="1" l="1"/>
  <c r="M45" i="1" s="1"/>
  <c r="M60" i="1" s="1"/>
  <c r="E13" i="1"/>
  <c r="E15" i="1" s="1"/>
  <c r="H28" i="1"/>
  <c r="H30" i="1" s="1"/>
  <c r="I28" i="1"/>
  <c r="I30" i="1" s="1"/>
  <c r="J36" i="1"/>
  <c r="J51" i="1" s="1"/>
  <c r="J13" i="1"/>
  <c r="J15" i="1" s="1"/>
  <c r="M52" i="1"/>
  <c r="D13" i="1"/>
  <c r="D15" i="1" s="1"/>
  <c r="N11" i="1"/>
  <c r="K13" i="1"/>
  <c r="K15" i="1" s="1"/>
  <c r="I42" i="1"/>
  <c r="I57" i="1" s="1"/>
  <c r="N29" i="1"/>
  <c r="C13" i="1"/>
  <c r="C15" i="1" s="1"/>
  <c r="G13" i="1"/>
  <c r="G15" i="1" s="1"/>
  <c r="B41" i="1"/>
  <c r="B56" i="1" s="1"/>
  <c r="N22" i="1"/>
  <c r="N14" i="1"/>
  <c r="E28" i="1"/>
  <c r="E30" i="1" s="1"/>
  <c r="H36" i="1"/>
  <c r="H51" i="1" s="1"/>
  <c r="J41" i="1"/>
  <c r="J56" i="1" s="1"/>
  <c r="J35" i="1"/>
  <c r="J50" i="1" s="1"/>
  <c r="N10" i="1"/>
  <c r="F44" i="1"/>
  <c r="F59" i="1" s="1"/>
  <c r="K28" i="1"/>
  <c r="K30" i="1" s="1"/>
  <c r="F39" i="1"/>
  <c r="F54" i="1" s="1"/>
  <c r="B44" i="1"/>
  <c r="F13" i="1"/>
  <c r="F15" i="1" s="1"/>
  <c r="H13" i="1"/>
  <c r="H15" i="1" s="1"/>
  <c r="I13" i="1"/>
  <c r="I15" i="1" s="1"/>
  <c r="K42" i="1"/>
  <c r="K57" i="1" s="1"/>
  <c r="H41" i="1"/>
  <c r="H56" i="1" s="1"/>
  <c r="N8" i="1"/>
  <c r="G44" i="1"/>
  <c r="G59" i="1" s="1"/>
  <c r="J37" i="1"/>
  <c r="J52" i="1" s="1"/>
  <c r="C44" i="1"/>
  <c r="C59" i="1" s="1"/>
  <c r="C37" i="1"/>
  <c r="C52" i="1" s="1"/>
  <c r="I50" i="1"/>
  <c r="C57" i="1"/>
  <c r="K50" i="1"/>
  <c r="C50" i="1"/>
  <c r="D43" i="1"/>
  <c r="D50" i="1"/>
  <c r="N5" i="1"/>
  <c r="F28" i="1"/>
  <c r="F30" i="1" s="1"/>
  <c r="I36" i="1"/>
  <c r="I51" i="1" s="1"/>
  <c r="B40" i="1"/>
  <c r="D28" i="1"/>
  <c r="D30" i="1" s="1"/>
  <c r="J40" i="1"/>
  <c r="J55" i="1" s="1"/>
  <c r="L13" i="1"/>
  <c r="L15" i="1" s="1"/>
  <c r="B36" i="1"/>
  <c r="B35" i="1"/>
  <c r="N26" i="1"/>
  <c r="G28" i="1"/>
  <c r="G30" i="1" s="1"/>
  <c r="J28" i="1"/>
  <c r="J30" i="1" s="1"/>
  <c r="D44" i="1"/>
  <c r="D59" i="1" s="1"/>
  <c r="N12" i="1"/>
  <c r="N24" i="1"/>
  <c r="H35" i="1"/>
  <c r="B39" i="1"/>
  <c r="E37" i="1"/>
  <c r="E52" i="1" s="1"/>
  <c r="E50" i="1"/>
  <c r="B52" i="1"/>
  <c r="B13" i="1"/>
  <c r="B15" i="1" s="1"/>
  <c r="N21" i="1"/>
  <c r="F50" i="1"/>
  <c r="G50" i="1"/>
  <c r="C40" i="1"/>
  <c r="C55" i="1" s="1"/>
  <c r="E41" i="1"/>
  <c r="E56" i="1" s="1"/>
  <c r="N7" i="1"/>
  <c r="I39" i="1"/>
  <c r="I54" i="1" s="1"/>
  <c r="B38" i="1"/>
  <c r="G40" i="1"/>
  <c r="G55" i="1" s="1"/>
  <c r="B28" i="1"/>
  <c r="B30" i="1" s="1"/>
  <c r="L35" i="1"/>
  <c r="F37" i="1"/>
  <c r="F52" i="1" s="1"/>
  <c r="H40" i="1"/>
  <c r="H55" i="1" s="1"/>
  <c r="M58" i="1" l="1"/>
  <c r="N44" i="1"/>
  <c r="N59" i="1" s="1"/>
  <c r="B59" i="1"/>
  <c r="N41" i="1"/>
  <c r="N56" i="1" s="1"/>
  <c r="E43" i="1"/>
  <c r="E45" i="1" s="1"/>
  <c r="E60" i="1" s="1"/>
  <c r="C28" i="1"/>
  <c r="C30" i="1" s="1"/>
  <c r="G43" i="1"/>
  <c r="G45" i="1" s="1"/>
  <c r="G60" i="1" s="1"/>
  <c r="N42" i="1"/>
  <c r="N57" i="1" s="1"/>
  <c r="K43" i="1"/>
  <c r="K45" i="1" s="1"/>
  <c r="K60" i="1" s="1"/>
  <c r="N37" i="1"/>
  <c r="N52" i="1" s="1"/>
  <c r="N13" i="1"/>
  <c r="N15" i="1" s="1"/>
  <c r="D58" i="1"/>
  <c r="D45" i="1"/>
  <c r="D60" i="1" s="1"/>
  <c r="N25" i="1"/>
  <c r="N28" i="1" s="1"/>
  <c r="N30" i="1" s="1"/>
  <c r="B51" i="1"/>
  <c r="N36" i="1"/>
  <c r="N51" i="1" s="1"/>
  <c r="B50" i="1"/>
  <c r="B43" i="1"/>
  <c r="N35" i="1"/>
  <c r="C43" i="1"/>
  <c r="J43" i="1"/>
  <c r="N38" i="1"/>
  <c r="N53" i="1" s="1"/>
  <c r="B53" i="1"/>
  <c r="L50" i="1"/>
  <c r="L43" i="1"/>
  <c r="F43" i="1"/>
  <c r="N40" i="1"/>
  <c r="B55" i="1"/>
  <c r="B54" i="1"/>
  <c r="N39" i="1"/>
  <c r="N54" i="1" s="1"/>
  <c r="H43" i="1"/>
  <c r="H50" i="1"/>
  <c r="I43" i="1"/>
  <c r="K58" i="1" l="1"/>
  <c r="E58" i="1"/>
  <c r="G58" i="1"/>
  <c r="L45" i="1"/>
  <c r="L60" i="1" s="1"/>
  <c r="L58" i="1"/>
  <c r="N50" i="1"/>
  <c r="N43" i="1"/>
  <c r="B45" i="1"/>
  <c r="B60" i="1" s="1"/>
  <c r="B58" i="1"/>
  <c r="J58" i="1"/>
  <c r="J45" i="1"/>
  <c r="J60" i="1" s="1"/>
  <c r="I58" i="1"/>
  <c r="I45" i="1"/>
  <c r="I60" i="1" s="1"/>
  <c r="H58" i="1"/>
  <c r="H45" i="1"/>
  <c r="H60" i="1" s="1"/>
  <c r="N55" i="1"/>
  <c r="F58" i="1"/>
  <c r="F45" i="1"/>
  <c r="F60" i="1" s="1"/>
  <c r="C45" i="1"/>
  <c r="C60" i="1" s="1"/>
  <c r="C58" i="1"/>
  <c r="N45" i="1" l="1"/>
  <c r="N60" i="1" s="1"/>
  <c r="N58" i="1"/>
</calcChain>
</file>

<file path=xl/sharedStrings.xml><?xml version="1.0" encoding="utf-8"?>
<sst xmlns="http://schemas.openxmlformats.org/spreadsheetml/2006/main" count="109" uniqueCount="36">
  <si>
    <t>This workbook consists of four tables. The FY 2027 published DCA Internal Service Charges, FY 2026 Adopted DCA Internal Service Charges, Year over Year dollar variance, and Year over Year percentage variance.</t>
  </si>
  <si>
    <t>FY 2027 Published DCA Internal Service Charges</t>
  </si>
  <si>
    <t>FY 2027 Published Internal Service Charges by General Ledger Account</t>
  </si>
  <si>
    <t>DA</t>
  </si>
  <si>
    <t>DCA</t>
  </si>
  <si>
    <t>DCHS</t>
  </si>
  <si>
    <t>DCJ</t>
  </si>
  <si>
    <t>DCM</t>
  </si>
  <si>
    <t>DCS</t>
  </si>
  <si>
    <t>HD</t>
  </si>
  <si>
    <t>HSD</t>
  </si>
  <si>
    <t>LIB</t>
  </si>
  <si>
    <t>MCSO</t>
  </si>
  <si>
    <t>NonD</t>
  </si>
  <si>
    <t>DBCS-Mid County Service District</t>
  </si>
  <si>
    <t>Total</t>
  </si>
  <si>
    <t>60370 - Intl Svc Tele (Includes Mobile devices)</t>
  </si>
  <si>
    <t>60380 - Intl Svc Data Processing</t>
  </si>
  <si>
    <t>60411 - Intl Svc Fleet Services</t>
  </si>
  <si>
    <t>60412 - Intl Svc Motor Pool</t>
  </si>
  <si>
    <t>60430 - Intl Svc Bldg Mgt</t>
  </si>
  <si>
    <t>60432 - Intl Srv Enhanced Bldg Srv</t>
  </si>
  <si>
    <t>60461 - Intl Svc Distribution</t>
  </si>
  <si>
    <t>60462 - Intl Svc Records</t>
  </si>
  <si>
    <t>SubTotal</t>
  </si>
  <si>
    <t>60432 - SECURITY ( Intl Svc Enhanced Bldg)</t>
  </si>
  <si>
    <t>End table 1</t>
  </si>
  <si>
    <t>FY 2026 Adopted DCA Internal Service Charges</t>
  </si>
  <si>
    <t>FY 2026 Adopted Internal Service Charges by General Ledger Account</t>
  </si>
  <si>
    <t>End table 2</t>
  </si>
  <si>
    <t>FY 2027 YoY FY 2026 Adopted Internal Service Charges by General Ledger Account</t>
  </si>
  <si>
    <t>Subtotal</t>
  </si>
  <si>
    <t>End Table 3</t>
  </si>
  <si>
    <t>End table 4 and worksheet</t>
  </si>
  <si>
    <t>FY 2027 to FY 2026 Year-over-Year Change ($)</t>
  </si>
  <si>
    <t>FY 2027 to FY 2026 Year-over-Year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</si>
</sst>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0"/>
      <color rgb="FF000000"/>
      <name val="Arial"/>
      <scheme val="minor"/>
    </font>
    <font>
      <sz val="13"/>
      <color rgb="FF000000"/>
      <name val="Calibri"/>
      <family val="2"/>
    </font>
    <font>
      <sz val="10"/>
      <color rgb="FF000000"/>
      <name val="Arial"/>
      <family val="2"/>
    </font>
    <font>
      <b/>
      <sz val="14"/>
      <color theme="1"/>
      <name val="Arial"/>
      <family val="2"/>
    </font>
    <font>
      <b/>
      <sz val="13"/>
      <color theme="1"/>
      <name val="Arial"/>
      <family val="2"/>
    </font>
    <font>
      <sz val="12"/>
      <color rgb="FF000000"/>
      <name val="Arial"/>
      <family val="2"/>
    </font>
    <font>
      <b/>
      <sz val="12"/>
      <color rgb="FF000000"/>
      <name val="Arial"/>
      <family val="2"/>
    </font>
    <font>
      <sz val="12"/>
      <color theme="1"/>
      <name val="Arial"/>
      <family val="2"/>
    </font>
  </fonts>
  <fills count="5">
    <fill>
      <patternFill patternType="none"/>
    </fill>
    <fill>
      <patternFill patternType="gray125"/>
    </fill>
    <fill>
      <patternFill patternType="solid">
        <fgColor rgb="FFA5A5A5"/>
        <bgColor rgb="FFA5A5A5"/>
      </patternFill>
    </fill>
    <fill>
      <patternFill patternType="solid">
        <fgColor rgb="FFDBDBDB"/>
        <bgColor rgb="FFDBDBDB"/>
      </patternFill>
    </fill>
    <fill>
      <patternFill patternType="solid">
        <fgColor rgb="FFEDEDED"/>
        <bgColor rgb="FFEDEDED"/>
      </patternFill>
    </fill>
  </fills>
  <borders count="16">
    <border>
      <left/>
      <right/>
      <top/>
      <bottom/>
      <diagonal/>
    </border>
    <border>
      <left style="thin">
        <color rgb="FF000000"/>
      </left>
      <right style="thin">
        <color rgb="FFFFFFFF"/>
      </right>
      <top style="thin">
        <color rgb="FF000000"/>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style="thin">
        <color rgb="FF000000"/>
      </right>
      <top style="thin">
        <color rgb="FF000000"/>
      </top>
      <bottom style="thin">
        <color rgb="FFFFFFFF"/>
      </bottom>
      <diagonal/>
    </border>
    <border>
      <left/>
      <right style="thin">
        <color rgb="FFFFFFFF"/>
      </right>
      <top style="thin">
        <color rgb="FFFFFFFF"/>
      </top>
      <bottom style="thin">
        <color rgb="FFFFFFFF"/>
      </bottom>
      <diagonal/>
    </border>
    <border>
      <left/>
      <right style="thin">
        <color rgb="FF000000"/>
      </right>
      <top style="thin">
        <color rgb="FFFFFFFF"/>
      </top>
      <bottom style="thin">
        <color rgb="FFFFFFFF"/>
      </bottom>
      <diagonal/>
    </border>
    <border>
      <left/>
      <right style="thin">
        <color rgb="FFFFFFFF"/>
      </right>
      <top/>
      <bottom style="thin">
        <color rgb="FFFFFFFF"/>
      </bottom>
      <diagonal/>
    </border>
    <border>
      <left/>
      <right style="thin">
        <color rgb="FF000000"/>
      </right>
      <top/>
      <bottom style="thin">
        <color rgb="FFFFFFFF"/>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right style="thin">
        <color rgb="FFFFFFFF"/>
      </right>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right style="thin">
        <color rgb="FFFFFFFF"/>
      </right>
      <top/>
      <bottom/>
      <diagonal/>
    </border>
  </borders>
  <cellStyleXfs count="1">
    <xf numFmtId="0" fontId="0" fillId="0" borderId="0"/>
  </cellStyleXfs>
  <cellXfs count="38">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xf numFmtId="0" fontId="4" fillId="2" borderId="1" xfId="0" applyFont="1" applyFill="1"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wrapText="1"/>
    </xf>
    <xf numFmtId="0" fontId="4" fillId="2" borderId="3" xfId="0" applyFont="1" applyFill="1" applyBorder="1" applyAlignment="1">
      <alignment horizontal="center"/>
    </xf>
    <xf numFmtId="0" fontId="5" fillId="3" borderId="4" xfId="0" applyFont="1" applyFill="1" applyBorder="1" applyAlignment="1"/>
    <xf numFmtId="164" fontId="5" fillId="3" borderId="4" xfId="0" applyNumberFormat="1" applyFont="1" applyFill="1" applyBorder="1" applyAlignment="1">
      <alignment horizontal="right"/>
    </xf>
    <xf numFmtId="164" fontId="5" fillId="3" borderId="5" xfId="0" applyNumberFormat="1" applyFont="1" applyFill="1" applyBorder="1" applyAlignment="1">
      <alignment horizontal="right"/>
    </xf>
    <xf numFmtId="0" fontId="5" fillId="4" borderId="6" xfId="0" applyFont="1" applyFill="1" applyBorder="1" applyAlignment="1"/>
    <xf numFmtId="164" fontId="5" fillId="4" borderId="6" xfId="0" applyNumberFormat="1" applyFont="1" applyFill="1" applyBorder="1" applyAlignment="1">
      <alignment horizontal="right"/>
    </xf>
    <xf numFmtId="164" fontId="5" fillId="4" borderId="7" xfId="0" applyNumberFormat="1" applyFont="1" applyFill="1" applyBorder="1" applyAlignment="1">
      <alignment horizontal="right"/>
    </xf>
    <xf numFmtId="0" fontId="5" fillId="3" borderId="6" xfId="0" applyFont="1" applyFill="1" applyBorder="1" applyAlignment="1"/>
    <xf numFmtId="164" fontId="5" fillId="3" borderId="6" xfId="0" applyNumberFormat="1" applyFont="1" applyFill="1" applyBorder="1" applyAlignment="1">
      <alignment horizontal="right"/>
    </xf>
    <xf numFmtId="164" fontId="5" fillId="3" borderId="7" xfId="0" applyNumberFormat="1" applyFont="1" applyFill="1" applyBorder="1" applyAlignment="1">
      <alignment horizontal="right"/>
    </xf>
    <xf numFmtId="0" fontId="6" fillId="3" borderId="8" xfId="0" applyFont="1" applyFill="1" applyBorder="1" applyAlignment="1"/>
    <xf numFmtId="164" fontId="6" fillId="3" borderId="9" xfId="0" applyNumberFormat="1" applyFont="1" applyFill="1" applyBorder="1" applyAlignment="1">
      <alignment horizontal="right"/>
    </xf>
    <xf numFmtId="164" fontId="6" fillId="3" borderId="10" xfId="0" applyNumberFormat="1" applyFont="1" applyFill="1" applyBorder="1" applyAlignment="1">
      <alignment horizontal="right"/>
    </xf>
    <xf numFmtId="0" fontId="5" fillId="4" borderId="4" xfId="0" applyFont="1" applyFill="1" applyBorder="1" applyAlignment="1"/>
    <xf numFmtId="164" fontId="5" fillId="4" borderId="4" xfId="0" applyNumberFormat="1" applyFont="1" applyFill="1" applyBorder="1" applyAlignment="1">
      <alignment horizontal="right"/>
    </xf>
    <xf numFmtId="164" fontId="5" fillId="4" borderId="5" xfId="0" applyNumberFormat="1" applyFont="1" applyFill="1" applyBorder="1" applyAlignment="1">
      <alignment horizontal="right"/>
    </xf>
    <xf numFmtId="0" fontId="6" fillId="3" borderId="11" xfId="0" applyFont="1" applyFill="1" applyBorder="1" applyAlignment="1"/>
    <xf numFmtId="164" fontId="6" fillId="3" borderId="11" xfId="0" applyNumberFormat="1" applyFont="1" applyFill="1" applyBorder="1" applyAlignment="1">
      <alignment horizontal="right"/>
    </xf>
    <xf numFmtId="164" fontId="6" fillId="3" borderId="12" xfId="0" applyNumberFormat="1" applyFont="1" applyFill="1" applyBorder="1" applyAlignment="1">
      <alignment horizontal="right"/>
    </xf>
    <xf numFmtId="0" fontId="2" fillId="0" borderId="0" xfId="0" applyFont="1" applyAlignment="1"/>
    <xf numFmtId="164" fontId="5" fillId="3" borderId="13" xfId="0" applyNumberFormat="1" applyFont="1" applyFill="1" applyBorder="1" applyAlignment="1">
      <alignment horizontal="right"/>
    </xf>
    <xf numFmtId="0" fontId="5" fillId="4" borderId="14" xfId="0" applyFont="1" applyFill="1" applyBorder="1" applyAlignment="1"/>
    <xf numFmtId="164" fontId="5" fillId="4" borderId="13" xfId="0" applyNumberFormat="1" applyFont="1" applyFill="1" applyBorder="1" applyAlignment="1">
      <alignment horizontal="right"/>
    </xf>
    <xf numFmtId="0" fontId="5" fillId="3" borderId="14" xfId="0" applyFont="1" applyFill="1" applyBorder="1" applyAlignment="1"/>
    <xf numFmtId="164" fontId="7" fillId="4" borderId="4" xfId="0" applyNumberFormat="1" applyFont="1" applyFill="1" applyBorder="1" applyAlignment="1">
      <alignment horizontal="right"/>
    </xf>
    <xf numFmtId="10" fontId="5" fillId="3" borderId="13" xfId="0" applyNumberFormat="1" applyFont="1" applyFill="1" applyBorder="1" applyAlignment="1">
      <alignment horizontal="right"/>
    </xf>
    <xf numFmtId="10" fontId="5" fillId="4" borderId="13" xfId="0" applyNumberFormat="1" applyFont="1" applyFill="1" applyBorder="1" applyAlignment="1">
      <alignment horizontal="right"/>
    </xf>
    <xf numFmtId="10" fontId="6" fillId="3" borderId="9" xfId="0" applyNumberFormat="1" applyFont="1" applyFill="1" applyBorder="1" applyAlignment="1">
      <alignment horizontal="right"/>
    </xf>
    <xf numFmtId="10" fontId="5" fillId="4" borderId="4" xfId="0" applyNumberFormat="1" applyFont="1" applyFill="1" applyBorder="1" applyAlignment="1">
      <alignment horizontal="right"/>
    </xf>
    <xf numFmtId="0" fontId="6" fillId="3" borderId="15" xfId="0" applyFont="1" applyFill="1" applyBorder="1" applyAlignment="1"/>
    <xf numFmtId="10" fontId="6" fillId="3" borderId="15"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61"/>
  <sheetViews>
    <sheetView tabSelected="1" workbookViewId="0">
      <pane xSplit="1" topLeftCell="B1" activePane="topRight" state="frozen"/>
      <selection pane="topRight" activeCell="C3" sqref="C3"/>
    </sheetView>
  </sheetViews>
  <sheetFormatPr defaultColWidth="12.54296875" defaultRowHeight="15.75" customHeight="1" x14ac:dyDescent="0.25"/>
  <cols>
    <col min="1" max="1" width="49" customWidth="1"/>
    <col min="2" max="12" width="13.90625" customWidth="1"/>
    <col min="13" max="13" width="23" customWidth="1"/>
    <col min="14" max="14" width="15.453125" bestFit="1" customWidth="1"/>
  </cols>
  <sheetData>
    <row r="1" spans="1:14" ht="30" customHeight="1" x14ac:dyDescent="0.4">
      <c r="A1" s="1" t="s">
        <v>0</v>
      </c>
      <c r="B1" s="1"/>
      <c r="C1" s="1"/>
      <c r="D1" s="1"/>
      <c r="E1" s="1"/>
      <c r="F1" s="1"/>
      <c r="G1" s="1"/>
      <c r="H1" s="1"/>
      <c r="I1" s="1"/>
      <c r="J1" s="1"/>
      <c r="K1" s="1"/>
      <c r="L1" s="1"/>
      <c r="M1" s="2"/>
      <c r="N1" s="2"/>
    </row>
    <row r="2" spans="1:14" ht="15" customHeight="1" x14ac:dyDescent="0.4">
      <c r="A2" s="3"/>
      <c r="B2" s="3"/>
      <c r="C2" s="3"/>
      <c r="D2" s="2"/>
      <c r="E2" s="2"/>
      <c r="F2" s="2"/>
      <c r="G2" s="2"/>
      <c r="H2" s="2"/>
      <c r="I2" s="2"/>
      <c r="J2" s="2"/>
      <c r="K2" s="2"/>
      <c r="L2" s="2"/>
      <c r="M2" s="2"/>
      <c r="N2" s="2"/>
    </row>
    <row r="3" spans="1:14" ht="30" customHeight="1" x14ac:dyDescent="0.4">
      <c r="A3" s="3" t="s">
        <v>1</v>
      </c>
      <c r="B3" s="3"/>
      <c r="C3" s="3"/>
      <c r="D3" s="2"/>
      <c r="E3" s="2"/>
      <c r="F3" s="2"/>
      <c r="G3" s="2"/>
      <c r="H3" s="2"/>
      <c r="I3" s="2"/>
      <c r="J3" s="2"/>
      <c r="K3" s="2"/>
      <c r="L3" s="2"/>
      <c r="M3" s="2"/>
      <c r="N3" s="2"/>
    </row>
    <row r="4" spans="1:14" ht="33" x14ac:dyDescent="0.35">
      <c r="A4" s="4" t="s">
        <v>2</v>
      </c>
      <c r="B4" s="5" t="s">
        <v>3</v>
      </c>
      <c r="C4" s="5" t="s">
        <v>4</v>
      </c>
      <c r="D4" s="5" t="s">
        <v>5</v>
      </c>
      <c r="E4" s="5" t="s">
        <v>6</v>
      </c>
      <c r="F4" s="5" t="s">
        <v>7</v>
      </c>
      <c r="G4" s="5" t="s">
        <v>8</v>
      </c>
      <c r="H4" s="5" t="s">
        <v>9</v>
      </c>
      <c r="I4" s="5" t="s">
        <v>10</v>
      </c>
      <c r="J4" s="5" t="s">
        <v>11</v>
      </c>
      <c r="K4" s="5" t="s">
        <v>12</v>
      </c>
      <c r="L4" s="5" t="s">
        <v>13</v>
      </c>
      <c r="M4" s="6" t="s">
        <v>14</v>
      </c>
      <c r="N4" s="7" t="s">
        <v>15</v>
      </c>
    </row>
    <row r="5" spans="1:14" ht="30" customHeight="1" x14ac:dyDescent="0.35">
      <c r="A5" s="8" t="s">
        <v>16</v>
      </c>
      <c r="B5" s="9">
        <v>56912</v>
      </c>
      <c r="C5" s="9">
        <v>388389</v>
      </c>
      <c r="D5" s="9">
        <v>1418754</v>
      </c>
      <c r="E5" s="9">
        <v>720100</v>
      </c>
      <c r="F5" s="9">
        <v>300857</v>
      </c>
      <c r="G5" s="9">
        <v>280534</v>
      </c>
      <c r="H5" s="9">
        <v>2469773</v>
      </c>
      <c r="I5" s="9">
        <v>84415</v>
      </c>
      <c r="J5" s="9">
        <v>450114</v>
      </c>
      <c r="K5" s="9">
        <v>333604</v>
      </c>
      <c r="L5" s="9">
        <v>160041</v>
      </c>
      <c r="M5" s="9"/>
      <c r="N5" s="10">
        <f t="shared" ref="N5:N12" si="0">SUM(B5:M5)</f>
        <v>6663493</v>
      </c>
    </row>
    <row r="6" spans="1:14" ht="30" customHeight="1" x14ac:dyDescent="0.35">
      <c r="A6" s="11" t="s">
        <v>17</v>
      </c>
      <c r="B6" s="12">
        <v>1145274</v>
      </c>
      <c r="C6" s="12">
        <v>3188117</v>
      </c>
      <c r="D6" s="12">
        <v>11870584</v>
      </c>
      <c r="E6" s="12">
        <v>7021698</v>
      </c>
      <c r="F6" s="12">
        <v>3975661</v>
      </c>
      <c r="G6" s="12">
        <v>2987233</v>
      </c>
      <c r="H6" s="12">
        <v>23922152</v>
      </c>
      <c r="I6" s="12">
        <v>2484473</v>
      </c>
      <c r="J6" s="12">
        <v>9879727</v>
      </c>
      <c r="K6" s="12">
        <v>5081706</v>
      </c>
      <c r="L6" s="12">
        <v>2282576</v>
      </c>
      <c r="M6" s="12"/>
      <c r="N6" s="13">
        <f t="shared" si="0"/>
        <v>73839201</v>
      </c>
    </row>
    <row r="7" spans="1:14" ht="30" customHeight="1" x14ac:dyDescent="0.35">
      <c r="A7" s="14" t="s">
        <v>18</v>
      </c>
      <c r="B7" s="15">
        <v>254075</v>
      </c>
      <c r="C7" s="15">
        <v>1706327</v>
      </c>
      <c r="D7" s="15">
        <v>327509</v>
      </c>
      <c r="E7" s="15">
        <v>840147</v>
      </c>
      <c r="F7" s="15">
        <v>0</v>
      </c>
      <c r="G7" s="15">
        <v>2180377</v>
      </c>
      <c r="H7" s="15">
        <v>669922</v>
      </c>
      <c r="I7" s="15">
        <v>0</v>
      </c>
      <c r="J7" s="15">
        <v>215152</v>
      </c>
      <c r="K7" s="15">
        <v>4542837</v>
      </c>
      <c r="L7" s="15">
        <v>85336</v>
      </c>
      <c r="M7" s="15"/>
      <c r="N7" s="16">
        <f t="shared" si="0"/>
        <v>10821682</v>
      </c>
    </row>
    <row r="8" spans="1:14" ht="30" customHeight="1" x14ac:dyDescent="0.35">
      <c r="A8" s="11" t="s">
        <v>19</v>
      </c>
      <c r="B8" s="12">
        <v>1494</v>
      </c>
      <c r="C8" s="12">
        <v>65971</v>
      </c>
      <c r="D8" s="12">
        <v>369986</v>
      </c>
      <c r="E8" s="12">
        <v>3250</v>
      </c>
      <c r="F8" s="12">
        <v>17858</v>
      </c>
      <c r="G8" s="12">
        <v>68971</v>
      </c>
      <c r="H8" s="12">
        <v>381259</v>
      </c>
      <c r="I8" s="12">
        <v>5716</v>
      </c>
      <c r="J8" s="12">
        <v>1595</v>
      </c>
      <c r="K8" s="12">
        <v>8588</v>
      </c>
      <c r="L8" s="12">
        <v>59545</v>
      </c>
      <c r="M8" s="12"/>
      <c r="N8" s="13">
        <f t="shared" si="0"/>
        <v>984233</v>
      </c>
    </row>
    <row r="9" spans="1:14" ht="30" customHeight="1" x14ac:dyDescent="0.35">
      <c r="A9" s="14" t="s">
        <v>20</v>
      </c>
      <c r="B9" s="15">
        <v>2374689</v>
      </c>
      <c r="C9" s="15">
        <v>3095349</v>
      </c>
      <c r="D9" s="15">
        <v>6104144</v>
      </c>
      <c r="E9" s="15">
        <v>6169321</v>
      </c>
      <c r="F9" s="15">
        <v>1426259</v>
      </c>
      <c r="G9" s="15">
        <v>4232762</v>
      </c>
      <c r="H9" s="15">
        <v>15644041</v>
      </c>
      <c r="I9" s="15">
        <v>3211834</v>
      </c>
      <c r="J9" s="15">
        <v>12582676</v>
      </c>
      <c r="K9" s="15">
        <v>15791327</v>
      </c>
      <c r="L9" s="15">
        <v>12249845</v>
      </c>
      <c r="M9" s="15">
        <v>16130</v>
      </c>
      <c r="N9" s="16">
        <f t="shared" si="0"/>
        <v>82898377</v>
      </c>
    </row>
    <row r="10" spans="1:14" ht="30" customHeight="1" x14ac:dyDescent="0.35">
      <c r="A10" s="11" t="s">
        <v>21</v>
      </c>
      <c r="B10" s="12">
        <v>289149</v>
      </c>
      <c r="C10" s="12">
        <v>198284</v>
      </c>
      <c r="D10" s="12">
        <v>587142</v>
      </c>
      <c r="E10" s="12">
        <v>1102674</v>
      </c>
      <c r="F10" s="12">
        <v>203932</v>
      </c>
      <c r="G10" s="12">
        <v>281627</v>
      </c>
      <c r="H10" s="12">
        <v>3682895</v>
      </c>
      <c r="I10" s="12">
        <v>46479</v>
      </c>
      <c r="J10" s="12">
        <v>2015331</v>
      </c>
      <c r="K10" s="12">
        <v>1257054</v>
      </c>
      <c r="L10" s="12">
        <v>1442054</v>
      </c>
      <c r="M10" s="12">
        <v>520</v>
      </c>
      <c r="N10" s="13">
        <f t="shared" si="0"/>
        <v>11107141</v>
      </c>
    </row>
    <row r="11" spans="1:14" ht="30" customHeight="1" x14ac:dyDescent="0.35">
      <c r="A11" s="14" t="s">
        <v>22</v>
      </c>
      <c r="B11" s="15">
        <v>76683</v>
      </c>
      <c r="C11" s="15">
        <v>44789</v>
      </c>
      <c r="D11" s="15">
        <v>112575</v>
      </c>
      <c r="E11" s="15">
        <v>83417</v>
      </c>
      <c r="F11" s="15">
        <v>187281</v>
      </c>
      <c r="G11" s="15">
        <v>76421</v>
      </c>
      <c r="H11" s="15">
        <v>944318</v>
      </c>
      <c r="I11" s="15">
        <v>9585</v>
      </c>
      <c r="J11" s="15">
        <v>9585</v>
      </c>
      <c r="K11" s="15">
        <v>149892</v>
      </c>
      <c r="L11" s="15">
        <v>28715</v>
      </c>
      <c r="M11" s="15"/>
      <c r="N11" s="16">
        <f t="shared" si="0"/>
        <v>1723261</v>
      </c>
    </row>
    <row r="12" spans="1:14" ht="30" customHeight="1" x14ac:dyDescent="0.35">
      <c r="A12" s="11" t="s">
        <v>23</v>
      </c>
      <c r="B12" s="12">
        <v>297187.18</v>
      </c>
      <c r="C12" s="12">
        <v>107549</v>
      </c>
      <c r="D12" s="12">
        <v>342397</v>
      </c>
      <c r="E12" s="12">
        <v>624495</v>
      </c>
      <c r="F12" s="12">
        <v>141523</v>
      </c>
      <c r="G12" s="12">
        <v>95860</v>
      </c>
      <c r="H12" s="12">
        <v>652325</v>
      </c>
      <c r="I12" s="12">
        <v>30838</v>
      </c>
      <c r="J12" s="12">
        <v>153251</v>
      </c>
      <c r="K12" s="12">
        <v>450907</v>
      </c>
      <c r="L12" s="12">
        <v>69339</v>
      </c>
      <c r="M12" s="12"/>
      <c r="N12" s="13">
        <f t="shared" si="0"/>
        <v>2965671.1799999997</v>
      </c>
    </row>
    <row r="13" spans="1:14" ht="30" customHeight="1" x14ac:dyDescent="0.35">
      <c r="A13" s="17" t="s">
        <v>24</v>
      </c>
      <c r="B13" s="18">
        <f t="shared" ref="B13:N13" si="1">SUM(B5:B12)</f>
        <v>4495463.18</v>
      </c>
      <c r="C13" s="18">
        <f t="shared" si="1"/>
        <v>8794775</v>
      </c>
      <c r="D13" s="18">
        <f t="shared" si="1"/>
        <v>21133091</v>
      </c>
      <c r="E13" s="18">
        <f t="shared" si="1"/>
        <v>16565102</v>
      </c>
      <c r="F13" s="18">
        <f t="shared" si="1"/>
        <v>6253371</v>
      </c>
      <c r="G13" s="18">
        <f t="shared" si="1"/>
        <v>10203785</v>
      </c>
      <c r="H13" s="18">
        <f t="shared" si="1"/>
        <v>48366685</v>
      </c>
      <c r="I13" s="18">
        <f t="shared" si="1"/>
        <v>5873340</v>
      </c>
      <c r="J13" s="18">
        <f t="shared" si="1"/>
        <v>25307431</v>
      </c>
      <c r="K13" s="18">
        <f t="shared" si="1"/>
        <v>27615915</v>
      </c>
      <c r="L13" s="18">
        <f t="shared" si="1"/>
        <v>16377451</v>
      </c>
      <c r="M13" s="18">
        <f t="shared" si="1"/>
        <v>16650</v>
      </c>
      <c r="N13" s="19">
        <f t="shared" si="1"/>
        <v>191003059.18000001</v>
      </c>
    </row>
    <row r="14" spans="1:14" ht="30" customHeight="1" x14ac:dyDescent="0.35">
      <c r="A14" s="20" t="s">
        <v>25</v>
      </c>
      <c r="B14" s="21">
        <v>87814</v>
      </c>
      <c r="C14" s="21">
        <v>210238</v>
      </c>
      <c r="D14" s="21">
        <v>1032282</v>
      </c>
      <c r="E14" s="21">
        <v>879088</v>
      </c>
      <c r="F14" s="21">
        <v>189450</v>
      </c>
      <c r="G14" s="21">
        <v>335627</v>
      </c>
      <c r="H14" s="21">
        <v>5775917</v>
      </c>
      <c r="I14" s="21">
        <v>308161</v>
      </c>
      <c r="J14" s="21">
        <v>625206</v>
      </c>
      <c r="K14" s="21">
        <v>34741</v>
      </c>
      <c r="L14" s="21">
        <v>850574</v>
      </c>
      <c r="M14" s="21">
        <v>1046</v>
      </c>
      <c r="N14" s="22">
        <f>SUM(B14:M14)</f>
        <v>10330144</v>
      </c>
    </row>
    <row r="15" spans="1:14" ht="30" customHeight="1" x14ac:dyDescent="0.35">
      <c r="A15" s="23" t="s">
        <v>15</v>
      </c>
      <c r="B15" s="24">
        <f t="shared" ref="B15:N15" si="2">B13+B14</f>
        <v>4583277.18</v>
      </c>
      <c r="C15" s="24">
        <f t="shared" si="2"/>
        <v>9005013</v>
      </c>
      <c r="D15" s="24">
        <f t="shared" si="2"/>
        <v>22165373</v>
      </c>
      <c r="E15" s="24">
        <f t="shared" si="2"/>
        <v>17444190</v>
      </c>
      <c r="F15" s="24">
        <f t="shared" si="2"/>
        <v>6442821</v>
      </c>
      <c r="G15" s="24">
        <f t="shared" si="2"/>
        <v>10539412</v>
      </c>
      <c r="H15" s="24">
        <f t="shared" si="2"/>
        <v>54142602</v>
      </c>
      <c r="I15" s="24">
        <f t="shared" si="2"/>
        <v>6181501</v>
      </c>
      <c r="J15" s="24">
        <f t="shared" si="2"/>
        <v>25932637</v>
      </c>
      <c r="K15" s="24">
        <f t="shared" si="2"/>
        <v>27650656</v>
      </c>
      <c r="L15" s="24">
        <f t="shared" si="2"/>
        <v>17228025</v>
      </c>
      <c r="M15" s="24">
        <f t="shared" si="2"/>
        <v>17696</v>
      </c>
      <c r="N15" s="25">
        <f t="shared" si="2"/>
        <v>201333203.18000001</v>
      </c>
    </row>
    <row r="16" spans="1:14" ht="30" customHeight="1" x14ac:dyDescent="0.25">
      <c r="A16" s="26" t="s">
        <v>26</v>
      </c>
      <c r="B16" s="2"/>
      <c r="C16" s="2"/>
      <c r="D16" s="2"/>
      <c r="E16" s="2"/>
      <c r="F16" s="2"/>
      <c r="G16" s="2"/>
      <c r="H16" s="2"/>
      <c r="I16" s="2"/>
      <c r="J16" s="2"/>
      <c r="K16" s="2"/>
      <c r="L16" s="2"/>
      <c r="M16" s="2"/>
      <c r="N16" s="2"/>
    </row>
    <row r="17" spans="1:14" ht="30" customHeight="1" x14ac:dyDescent="0.25">
      <c r="A17" s="2"/>
      <c r="B17" s="2"/>
      <c r="C17" s="2"/>
      <c r="D17" s="2"/>
      <c r="E17" s="2"/>
      <c r="F17" s="2"/>
      <c r="G17" s="2"/>
      <c r="H17" s="2"/>
      <c r="I17" s="2"/>
      <c r="J17" s="2"/>
      <c r="K17" s="2"/>
      <c r="L17" s="2"/>
      <c r="M17" s="2"/>
      <c r="N17" s="2"/>
    </row>
    <row r="18" spans="1:14" ht="30" customHeight="1" x14ac:dyDescent="0.4">
      <c r="A18" s="3" t="s">
        <v>27</v>
      </c>
      <c r="B18" s="3"/>
      <c r="C18" s="3"/>
      <c r="D18" s="2"/>
      <c r="E18" s="2"/>
      <c r="F18" s="2"/>
      <c r="G18" s="2"/>
      <c r="H18" s="2"/>
      <c r="I18" s="2"/>
      <c r="J18" s="2"/>
      <c r="K18" s="2"/>
      <c r="L18" s="2"/>
      <c r="M18" s="2"/>
      <c r="N18" s="2"/>
    </row>
    <row r="19" spans="1:14" ht="33" x14ac:dyDescent="0.35">
      <c r="A19" s="4" t="s">
        <v>28</v>
      </c>
      <c r="B19" s="5" t="s">
        <v>3</v>
      </c>
      <c r="C19" s="5" t="s">
        <v>4</v>
      </c>
      <c r="D19" s="5" t="s">
        <v>5</v>
      </c>
      <c r="E19" s="5" t="s">
        <v>6</v>
      </c>
      <c r="F19" s="5" t="s">
        <v>7</v>
      </c>
      <c r="G19" s="5" t="s">
        <v>8</v>
      </c>
      <c r="H19" s="5" t="s">
        <v>9</v>
      </c>
      <c r="I19" s="5" t="s">
        <v>10</v>
      </c>
      <c r="J19" s="5" t="s">
        <v>11</v>
      </c>
      <c r="K19" s="5" t="s">
        <v>12</v>
      </c>
      <c r="L19" s="5" t="s">
        <v>13</v>
      </c>
      <c r="M19" s="6" t="s">
        <v>14</v>
      </c>
      <c r="N19" s="7" t="s">
        <v>15</v>
      </c>
    </row>
    <row r="20" spans="1:14" ht="30" customHeight="1" x14ac:dyDescent="0.35">
      <c r="A20" s="8" t="s">
        <v>16</v>
      </c>
      <c r="B20" s="9">
        <v>53835</v>
      </c>
      <c r="C20" s="9">
        <v>336374</v>
      </c>
      <c r="D20" s="9">
        <v>1471575</v>
      </c>
      <c r="E20" s="9">
        <v>771343</v>
      </c>
      <c r="F20" s="9">
        <v>304249</v>
      </c>
      <c r="G20" s="9">
        <v>287461</v>
      </c>
      <c r="H20" s="9">
        <v>2424700</v>
      </c>
      <c r="I20" s="9">
        <v>74966</v>
      </c>
      <c r="J20" s="9">
        <v>479786</v>
      </c>
      <c r="K20" s="9">
        <v>351414</v>
      </c>
      <c r="L20" s="9">
        <v>158309</v>
      </c>
      <c r="M20" s="9"/>
      <c r="N20" s="10">
        <f t="shared" ref="N20:N27" si="3">SUM(B20:M20)</f>
        <v>6714012</v>
      </c>
    </row>
    <row r="21" spans="1:14" ht="30" customHeight="1" x14ac:dyDescent="0.35">
      <c r="A21" s="11" t="s">
        <v>17</v>
      </c>
      <c r="B21" s="12">
        <v>1192530</v>
      </c>
      <c r="C21" s="12">
        <v>3598312</v>
      </c>
      <c r="D21" s="12">
        <v>11146677</v>
      </c>
      <c r="E21" s="12">
        <v>7421359</v>
      </c>
      <c r="F21" s="12">
        <v>3864155</v>
      </c>
      <c r="G21" s="12">
        <v>2812625</v>
      </c>
      <c r="H21" s="12">
        <v>23076760</v>
      </c>
      <c r="I21" s="12">
        <v>2232724</v>
      </c>
      <c r="J21" s="12">
        <v>9591479</v>
      </c>
      <c r="K21" s="12">
        <v>4897989</v>
      </c>
      <c r="L21" s="12">
        <v>2148361</v>
      </c>
      <c r="M21" s="12"/>
      <c r="N21" s="13">
        <f t="shared" si="3"/>
        <v>71982971</v>
      </c>
    </row>
    <row r="22" spans="1:14" ht="30" customHeight="1" x14ac:dyDescent="0.35">
      <c r="A22" s="14" t="s">
        <v>18</v>
      </c>
      <c r="B22" s="15">
        <v>237865</v>
      </c>
      <c r="C22" s="15">
        <v>1559975</v>
      </c>
      <c r="D22" s="15">
        <v>316478</v>
      </c>
      <c r="E22" s="15">
        <v>762320</v>
      </c>
      <c r="F22" s="15">
        <v>0</v>
      </c>
      <c r="G22" s="15">
        <v>2395094</v>
      </c>
      <c r="H22" s="15">
        <v>606050</v>
      </c>
      <c r="I22" s="15">
        <v>0</v>
      </c>
      <c r="J22" s="15">
        <v>183418</v>
      </c>
      <c r="K22" s="15">
        <v>4299664</v>
      </c>
      <c r="L22" s="15">
        <v>71923</v>
      </c>
      <c r="M22" s="15"/>
      <c r="N22" s="16">
        <f t="shared" si="3"/>
        <v>10432787</v>
      </c>
    </row>
    <row r="23" spans="1:14" ht="30" customHeight="1" x14ac:dyDescent="0.35">
      <c r="A23" s="11" t="s">
        <v>19</v>
      </c>
      <c r="B23" s="12">
        <v>519</v>
      </c>
      <c r="C23" s="12">
        <v>35947</v>
      </c>
      <c r="D23" s="12">
        <v>433850</v>
      </c>
      <c r="E23" s="12">
        <v>6842</v>
      </c>
      <c r="F23" s="12">
        <v>17884</v>
      </c>
      <c r="G23" s="12">
        <v>51968</v>
      </c>
      <c r="H23" s="12">
        <v>383953</v>
      </c>
      <c r="I23" s="12">
        <v>5743</v>
      </c>
      <c r="J23" s="12">
        <v>1160</v>
      </c>
      <c r="K23" s="12">
        <v>5927</v>
      </c>
      <c r="L23" s="12">
        <v>47424</v>
      </c>
      <c r="M23" s="12"/>
      <c r="N23" s="13">
        <f t="shared" si="3"/>
        <v>991217</v>
      </c>
    </row>
    <row r="24" spans="1:14" ht="30" customHeight="1" x14ac:dyDescent="0.35">
      <c r="A24" s="14" t="s">
        <v>20</v>
      </c>
      <c r="B24" s="15">
        <v>2379885</v>
      </c>
      <c r="C24" s="15">
        <v>3172957</v>
      </c>
      <c r="D24" s="15">
        <v>6013804</v>
      </c>
      <c r="E24" s="15">
        <v>5945335</v>
      </c>
      <c r="F24" s="15">
        <v>1263284</v>
      </c>
      <c r="G24" s="15">
        <v>4181382</v>
      </c>
      <c r="H24" s="15">
        <v>14995609</v>
      </c>
      <c r="I24" s="15">
        <v>3647879</v>
      </c>
      <c r="J24" s="15">
        <v>11346647</v>
      </c>
      <c r="K24" s="15">
        <v>15544968</v>
      </c>
      <c r="L24" s="15">
        <v>12633584</v>
      </c>
      <c r="M24" s="15">
        <v>15886</v>
      </c>
      <c r="N24" s="16">
        <f t="shared" si="3"/>
        <v>81141220</v>
      </c>
    </row>
    <row r="25" spans="1:14" ht="30" customHeight="1" x14ac:dyDescent="0.35">
      <c r="A25" s="11" t="s">
        <v>21</v>
      </c>
      <c r="B25" s="12">
        <v>266325</v>
      </c>
      <c r="C25" s="12">
        <v>194249</v>
      </c>
      <c r="D25" s="12">
        <v>493790</v>
      </c>
      <c r="E25" s="12">
        <v>1054425</v>
      </c>
      <c r="F25" s="12">
        <v>185914</v>
      </c>
      <c r="G25" s="12">
        <v>255064</v>
      </c>
      <c r="H25" s="12">
        <v>3162916</v>
      </c>
      <c r="I25" s="12">
        <v>65671</v>
      </c>
      <c r="J25" s="12">
        <v>1738172</v>
      </c>
      <c r="K25" s="12">
        <v>1031952</v>
      </c>
      <c r="L25" s="12">
        <v>1328265</v>
      </c>
      <c r="M25" s="12">
        <v>418</v>
      </c>
      <c r="N25" s="13">
        <f t="shared" si="3"/>
        <v>9777161</v>
      </c>
    </row>
    <row r="26" spans="1:14" ht="30" customHeight="1" x14ac:dyDescent="0.35">
      <c r="A26" s="14" t="s">
        <v>22</v>
      </c>
      <c r="B26" s="15">
        <v>117721</v>
      </c>
      <c r="C26" s="15">
        <v>80010</v>
      </c>
      <c r="D26" s="15">
        <v>134369</v>
      </c>
      <c r="E26" s="15">
        <v>84357</v>
      </c>
      <c r="F26" s="15">
        <v>295373</v>
      </c>
      <c r="G26" s="15">
        <v>74101</v>
      </c>
      <c r="H26" s="15">
        <v>919615</v>
      </c>
      <c r="I26" s="15">
        <v>9109</v>
      </c>
      <c r="J26" s="15">
        <v>9109</v>
      </c>
      <c r="K26" s="15">
        <v>133719</v>
      </c>
      <c r="L26" s="15">
        <v>39666</v>
      </c>
      <c r="M26" s="15"/>
      <c r="N26" s="16">
        <f t="shared" si="3"/>
        <v>1897149</v>
      </c>
    </row>
    <row r="27" spans="1:14" ht="30" customHeight="1" x14ac:dyDescent="0.35">
      <c r="A27" s="11" t="s">
        <v>23</v>
      </c>
      <c r="B27" s="12">
        <v>351862</v>
      </c>
      <c r="C27" s="12">
        <v>58956</v>
      </c>
      <c r="D27" s="12">
        <v>399416</v>
      </c>
      <c r="E27" s="12">
        <v>594982</v>
      </c>
      <c r="F27" s="12">
        <v>150680</v>
      </c>
      <c r="G27" s="12">
        <v>138607</v>
      </c>
      <c r="H27" s="12">
        <v>627309</v>
      </c>
      <c r="I27" s="12">
        <v>24949</v>
      </c>
      <c r="J27" s="12">
        <v>154258</v>
      </c>
      <c r="K27" s="12">
        <v>344945</v>
      </c>
      <c r="L27" s="12">
        <v>65906</v>
      </c>
      <c r="M27" s="12"/>
      <c r="N27" s="13">
        <f t="shared" si="3"/>
        <v>2911870</v>
      </c>
    </row>
    <row r="28" spans="1:14" ht="30" customHeight="1" x14ac:dyDescent="0.35">
      <c r="A28" s="17" t="s">
        <v>24</v>
      </c>
      <c r="B28" s="18">
        <f t="shared" ref="B28:L28" si="4">SUM(B20:B27)</f>
        <v>4600542</v>
      </c>
      <c r="C28" s="18">
        <f t="shared" si="4"/>
        <v>9036780</v>
      </c>
      <c r="D28" s="18">
        <f t="shared" si="4"/>
        <v>20409959</v>
      </c>
      <c r="E28" s="18">
        <f t="shared" si="4"/>
        <v>16640963</v>
      </c>
      <c r="F28" s="18">
        <f t="shared" si="4"/>
        <v>6081539</v>
      </c>
      <c r="G28" s="18">
        <f t="shared" si="4"/>
        <v>10196302</v>
      </c>
      <c r="H28" s="18">
        <f t="shared" si="4"/>
        <v>46196912</v>
      </c>
      <c r="I28" s="18">
        <f t="shared" si="4"/>
        <v>6061041</v>
      </c>
      <c r="J28" s="18">
        <f t="shared" si="4"/>
        <v>23504029</v>
      </c>
      <c r="K28" s="18">
        <f t="shared" si="4"/>
        <v>26610578</v>
      </c>
      <c r="L28" s="18">
        <f t="shared" si="4"/>
        <v>16493438</v>
      </c>
      <c r="M28" s="18">
        <v>16970</v>
      </c>
      <c r="N28" s="19">
        <f>SUM(N20:N27)</f>
        <v>185848387</v>
      </c>
    </row>
    <row r="29" spans="1:14" ht="30" customHeight="1" x14ac:dyDescent="0.35">
      <c r="A29" s="20" t="s">
        <v>25</v>
      </c>
      <c r="B29" s="21">
        <v>74491</v>
      </c>
      <c r="C29" s="21">
        <v>198159</v>
      </c>
      <c r="D29" s="21">
        <v>1196482</v>
      </c>
      <c r="E29" s="21">
        <v>833042</v>
      </c>
      <c r="F29" s="21">
        <v>182584</v>
      </c>
      <c r="G29" s="21">
        <v>309629</v>
      </c>
      <c r="H29" s="21">
        <v>4764091</v>
      </c>
      <c r="I29" s="21">
        <v>309383</v>
      </c>
      <c r="J29" s="21">
        <v>463516</v>
      </c>
      <c r="K29" s="21">
        <v>37645</v>
      </c>
      <c r="L29" s="21">
        <v>768770</v>
      </c>
      <c r="M29" s="21">
        <v>913</v>
      </c>
      <c r="N29" s="22">
        <f>SUM(B29:M29)</f>
        <v>9138705</v>
      </c>
    </row>
    <row r="30" spans="1:14" ht="30" customHeight="1" x14ac:dyDescent="0.35">
      <c r="A30" s="23" t="s">
        <v>15</v>
      </c>
      <c r="B30" s="24">
        <f t="shared" ref="B30:L30" si="5">B28+B29</f>
        <v>4675033</v>
      </c>
      <c r="C30" s="24">
        <f t="shared" si="5"/>
        <v>9234939</v>
      </c>
      <c r="D30" s="24">
        <f t="shared" si="5"/>
        <v>21606441</v>
      </c>
      <c r="E30" s="24">
        <f t="shared" si="5"/>
        <v>17474005</v>
      </c>
      <c r="F30" s="24">
        <f t="shared" si="5"/>
        <v>6264123</v>
      </c>
      <c r="G30" s="24">
        <f t="shared" si="5"/>
        <v>10505931</v>
      </c>
      <c r="H30" s="24">
        <f t="shared" si="5"/>
        <v>50961003</v>
      </c>
      <c r="I30" s="24">
        <f t="shared" si="5"/>
        <v>6370424</v>
      </c>
      <c r="J30" s="24">
        <f t="shared" si="5"/>
        <v>23967545</v>
      </c>
      <c r="K30" s="24">
        <f t="shared" si="5"/>
        <v>26648223</v>
      </c>
      <c r="L30" s="24">
        <f t="shared" si="5"/>
        <v>17262208</v>
      </c>
      <c r="M30" s="24">
        <v>17150</v>
      </c>
      <c r="N30" s="25">
        <f>N28+N29</f>
        <v>194987092</v>
      </c>
    </row>
    <row r="31" spans="1:14" ht="30" customHeight="1" x14ac:dyDescent="0.25">
      <c r="A31" s="26" t="s">
        <v>29</v>
      </c>
      <c r="B31" s="2"/>
      <c r="C31" s="2"/>
      <c r="D31" s="2"/>
      <c r="E31" s="2"/>
      <c r="F31" s="2"/>
      <c r="G31" s="2"/>
      <c r="H31" s="2"/>
      <c r="I31" s="2"/>
      <c r="J31" s="2"/>
      <c r="K31" s="2"/>
      <c r="L31" s="2"/>
      <c r="M31" s="2"/>
      <c r="N31" s="2"/>
    </row>
    <row r="32" spans="1:14" ht="30" customHeight="1" x14ac:dyDescent="0.25">
      <c r="A32" s="2"/>
      <c r="B32" s="2"/>
      <c r="C32" s="2"/>
      <c r="D32" s="2"/>
      <c r="E32" s="2"/>
      <c r="F32" s="2"/>
      <c r="G32" s="2"/>
      <c r="H32" s="2"/>
      <c r="I32" s="2"/>
      <c r="J32" s="2"/>
      <c r="K32" s="2"/>
      <c r="L32" s="2"/>
      <c r="M32" s="2"/>
      <c r="N32" s="2"/>
    </row>
    <row r="33" spans="1:14" ht="30" customHeight="1" x14ac:dyDescent="0.4">
      <c r="A33" s="3" t="s">
        <v>34</v>
      </c>
      <c r="B33" s="2"/>
      <c r="C33" s="2"/>
      <c r="D33" s="2"/>
      <c r="E33" s="2"/>
      <c r="F33" s="2"/>
      <c r="G33" s="2"/>
      <c r="H33" s="2"/>
      <c r="I33" s="2"/>
      <c r="J33" s="2"/>
      <c r="K33" s="2"/>
      <c r="L33" s="2"/>
      <c r="M33" s="2"/>
      <c r="N33" s="2"/>
    </row>
    <row r="34" spans="1:14" ht="49.5" x14ac:dyDescent="0.35">
      <c r="A34" s="4" t="s">
        <v>30</v>
      </c>
      <c r="B34" s="5" t="s">
        <v>3</v>
      </c>
      <c r="C34" s="5" t="s">
        <v>4</v>
      </c>
      <c r="D34" s="5" t="s">
        <v>5</v>
      </c>
      <c r="E34" s="5" t="s">
        <v>6</v>
      </c>
      <c r="F34" s="5" t="s">
        <v>7</v>
      </c>
      <c r="G34" s="5" t="s">
        <v>8</v>
      </c>
      <c r="H34" s="5" t="s">
        <v>9</v>
      </c>
      <c r="I34" s="5" t="s">
        <v>10</v>
      </c>
      <c r="J34" s="5" t="s">
        <v>11</v>
      </c>
      <c r="K34" s="5" t="s">
        <v>12</v>
      </c>
      <c r="L34" s="5" t="s">
        <v>13</v>
      </c>
      <c r="M34" s="6" t="s">
        <v>14</v>
      </c>
      <c r="N34" s="7" t="s">
        <v>15</v>
      </c>
    </row>
    <row r="35" spans="1:14" ht="30" customHeight="1" x14ac:dyDescent="0.35">
      <c r="A35" s="8" t="s">
        <v>16</v>
      </c>
      <c r="B35" s="27">
        <f t="shared" ref="B35:M35" si="6">B5-B20</f>
        <v>3077</v>
      </c>
      <c r="C35" s="27">
        <f t="shared" si="6"/>
        <v>52015</v>
      </c>
      <c r="D35" s="27">
        <f t="shared" si="6"/>
        <v>-52821</v>
      </c>
      <c r="E35" s="27">
        <f t="shared" si="6"/>
        <v>-51243</v>
      </c>
      <c r="F35" s="27">
        <f t="shared" si="6"/>
        <v>-3392</v>
      </c>
      <c r="G35" s="27">
        <f t="shared" si="6"/>
        <v>-6927</v>
      </c>
      <c r="H35" s="27">
        <f t="shared" si="6"/>
        <v>45073</v>
      </c>
      <c r="I35" s="27">
        <f t="shared" si="6"/>
        <v>9449</v>
      </c>
      <c r="J35" s="27">
        <f t="shared" si="6"/>
        <v>-29672</v>
      </c>
      <c r="K35" s="27">
        <f t="shared" si="6"/>
        <v>-17810</v>
      </c>
      <c r="L35" s="27">
        <f t="shared" si="6"/>
        <v>1732</v>
      </c>
      <c r="M35" s="27">
        <f t="shared" si="6"/>
        <v>0</v>
      </c>
      <c r="N35" s="10">
        <f t="shared" ref="N35:N42" si="7">SUM(B35:M35)</f>
        <v>-50519</v>
      </c>
    </row>
    <row r="36" spans="1:14" ht="30" customHeight="1" x14ac:dyDescent="0.35">
      <c r="A36" s="28" t="s">
        <v>17</v>
      </c>
      <c r="B36" s="29">
        <f t="shared" ref="B36:M36" si="8">B6-B21</f>
        <v>-47256</v>
      </c>
      <c r="C36" s="29">
        <f t="shared" si="8"/>
        <v>-410195</v>
      </c>
      <c r="D36" s="29">
        <f t="shared" si="8"/>
        <v>723907</v>
      </c>
      <c r="E36" s="29">
        <f t="shared" si="8"/>
        <v>-399661</v>
      </c>
      <c r="F36" s="29">
        <f t="shared" si="8"/>
        <v>111506</v>
      </c>
      <c r="G36" s="29">
        <f t="shared" si="8"/>
        <v>174608</v>
      </c>
      <c r="H36" s="29">
        <f t="shared" si="8"/>
        <v>845392</v>
      </c>
      <c r="I36" s="29">
        <f t="shared" si="8"/>
        <v>251749</v>
      </c>
      <c r="J36" s="29">
        <f t="shared" si="8"/>
        <v>288248</v>
      </c>
      <c r="K36" s="29">
        <f t="shared" si="8"/>
        <v>183717</v>
      </c>
      <c r="L36" s="29">
        <f t="shared" si="8"/>
        <v>134215</v>
      </c>
      <c r="M36" s="29">
        <f t="shared" si="8"/>
        <v>0</v>
      </c>
      <c r="N36" s="13">
        <f t="shared" si="7"/>
        <v>1856230</v>
      </c>
    </row>
    <row r="37" spans="1:14" ht="30" customHeight="1" x14ac:dyDescent="0.35">
      <c r="A37" s="30" t="s">
        <v>18</v>
      </c>
      <c r="B37" s="27">
        <f t="shared" ref="B37:M37" si="9">B7-B22</f>
        <v>16210</v>
      </c>
      <c r="C37" s="27">
        <f t="shared" si="9"/>
        <v>146352</v>
      </c>
      <c r="D37" s="27">
        <f t="shared" si="9"/>
        <v>11031</v>
      </c>
      <c r="E37" s="27">
        <f t="shared" si="9"/>
        <v>77827</v>
      </c>
      <c r="F37" s="27">
        <f t="shared" si="9"/>
        <v>0</v>
      </c>
      <c r="G37" s="27">
        <f t="shared" si="9"/>
        <v>-214717</v>
      </c>
      <c r="H37" s="27">
        <f t="shared" si="9"/>
        <v>63872</v>
      </c>
      <c r="I37" s="27">
        <f t="shared" si="9"/>
        <v>0</v>
      </c>
      <c r="J37" s="27">
        <f t="shared" si="9"/>
        <v>31734</v>
      </c>
      <c r="K37" s="27">
        <f t="shared" si="9"/>
        <v>243173</v>
      </c>
      <c r="L37" s="27">
        <f t="shared" si="9"/>
        <v>13413</v>
      </c>
      <c r="M37" s="27">
        <f t="shared" si="9"/>
        <v>0</v>
      </c>
      <c r="N37" s="16">
        <f t="shared" si="7"/>
        <v>388895</v>
      </c>
    </row>
    <row r="38" spans="1:14" ht="30" customHeight="1" x14ac:dyDescent="0.35">
      <c r="A38" s="28" t="s">
        <v>19</v>
      </c>
      <c r="B38" s="29">
        <f t="shared" ref="B38:M38" si="10">B8-B23</f>
        <v>975</v>
      </c>
      <c r="C38" s="29">
        <f t="shared" si="10"/>
        <v>30024</v>
      </c>
      <c r="D38" s="29">
        <f t="shared" si="10"/>
        <v>-63864</v>
      </c>
      <c r="E38" s="29">
        <f t="shared" si="10"/>
        <v>-3592</v>
      </c>
      <c r="F38" s="29">
        <f t="shared" si="10"/>
        <v>-26</v>
      </c>
      <c r="G38" s="29">
        <f t="shared" si="10"/>
        <v>17003</v>
      </c>
      <c r="H38" s="29">
        <f t="shared" si="10"/>
        <v>-2694</v>
      </c>
      <c r="I38" s="29">
        <f t="shared" si="10"/>
        <v>-27</v>
      </c>
      <c r="J38" s="29">
        <f t="shared" si="10"/>
        <v>435</v>
      </c>
      <c r="K38" s="29">
        <f t="shared" si="10"/>
        <v>2661</v>
      </c>
      <c r="L38" s="29">
        <f t="shared" si="10"/>
        <v>12121</v>
      </c>
      <c r="M38" s="29">
        <f t="shared" si="10"/>
        <v>0</v>
      </c>
      <c r="N38" s="13">
        <f t="shared" si="7"/>
        <v>-6984</v>
      </c>
    </row>
    <row r="39" spans="1:14" ht="30" customHeight="1" x14ac:dyDescent="0.35">
      <c r="A39" s="30" t="s">
        <v>20</v>
      </c>
      <c r="B39" s="27">
        <f t="shared" ref="B39:M39" si="11">B9-B24</f>
        <v>-5196</v>
      </c>
      <c r="C39" s="27">
        <f t="shared" si="11"/>
        <v>-77608</v>
      </c>
      <c r="D39" s="27">
        <f t="shared" si="11"/>
        <v>90340</v>
      </c>
      <c r="E39" s="27">
        <f t="shared" si="11"/>
        <v>223986</v>
      </c>
      <c r="F39" s="27">
        <f t="shared" si="11"/>
        <v>162975</v>
      </c>
      <c r="G39" s="27">
        <f t="shared" si="11"/>
        <v>51380</v>
      </c>
      <c r="H39" s="27">
        <f t="shared" si="11"/>
        <v>648432</v>
      </c>
      <c r="I39" s="27">
        <f t="shared" si="11"/>
        <v>-436045</v>
      </c>
      <c r="J39" s="27">
        <f t="shared" si="11"/>
        <v>1236029</v>
      </c>
      <c r="K39" s="27">
        <f t="shared" si="11"/>
        <v>246359</v>
      </c>
      <c r="L39" s="27">
        <f t="shared" si="11"/>
        <v>-383739</v>
      </c>
      <c r="M39" s="27">
        <f t="shared" si="11"/>
        <v>244</v>
      </c>
      <c r="N39" s="16">
        <f t="shared" si="7"/>
        <v>1757157</v>
      </c>
    </row>
    <row r="40" spans="1:14" ht="30" customHeight="1" x14ac:dyDescent="0.35">
      <c r="A40" s="28" t="s">
        <v>21</v>
      </c>
      <c r="B40" s="29">
        <f t="shared" ref="B40:M40" si="12">B10-B25</f>
        <v>22824</v>
      </c>
      <c r="C40" s="29">
        <f t="shared" si="12"/>
        <v>4035</v>
      </c>
      <c r="D40" s="29">
        <f t="shared" si="12"/>
        <v>93352</v>
      </c>
      <c r="E40" s="29">
        <f t="shared" si="12"/>
        <v>48249</v>
      </c>
      <c r="F40" s="29">
        <f t="shared" si="12"/>
        <v>18018</v>
      </c>
      <c r="G40" s="29">
        <f t="shared" si="12"/>
        <v>26563</v>
      </c>
      <c r="H40" s="29">
        <f t="shared" si="12"/>
        <v>519979</v>
      </c>
      <c r="I40" s="29">
        <f t="shared" si="12"/>
        <v>-19192</v>
      </c>
      <c r="J40" s="29">
        <f t="shared" si="12"/>
        <v>277159</v>
      </c>
      <c r="K40" s="29">
        <f t="shared" si="12"/>
        <v>225102</v>
      </c>
      <c r="L40" s="29">
        <f t="shared" si="12"/>
        <v>113789</v>
      </c>
      <c r="M40" s="29">
        <f t="shared" si="12"/>
        <v>102</v>
      </c>
      <c r="N40" s="13">
        <f t="shared" si="7"/>
        <v>1329980</v>
      </c>
    </row>
    <row r="41" spans="1:14" ht="30" customHeight="1" x14ac:dyDescent="0.35">
      <c r="A41" s="30" t="s">
        <v>22</v>
      </c>
      <c r="B41" s="27">
        <f t="shared" ref="B41:M41" si="13">B11-B26</f>
        <v>-41038</v>
      </c>
      <c r="C41" s="27">
        <f t="shared" si="13"/>
        <v>-35221</v>
      </c>
      <c r="D41" s="27">
        <f t="shared" si="13"/>
        <v>-21794</v>
      </c>
      <c r="E41" s="27">
        <f t="shared" si="13"/>
        <v>-940</v>
      </c>
      <c r="F41" s="27">
        <f t="shared" si="13"/>
        <v>-108092</v>
      </c>
      <c r="G41" s="27">
        <f t="shared" si="13"/>
        <v>2320</v>
      </c>
      <c r="H41" s="27">
        <f t="shared" si="13"/>
        <v>24703</v>
      </c>
      <c r="I41" s="27">
        <f t="shared" si="13"/>
        <v>476</v>
      </c>
      <c r="J41" s="27">
        <f t="shared" si="13"/>
        <v>476</v>
      </c>
      <c r="K41" s="27">
        <f t="shared" si="13"/>
        <v>16173</v>
      </c>
      <c r="L41" s="27">
        <f t="shared" si="13"/>
        <v>-10951</v>
      </c>
      <c r="M41" s="27">
        <f t="shared" si="13"/>
        <v>0</v>
      </c>
      <c r="N41" s="16">
        <f t="shared" si="7"/>
        <v>-173888</v>
      </c>
    </row>
    <row r="42" spans="1:14" ht="30" customHeight="1" x14ac:dyDescent="0.35">
      <c r="A42" s="28" t="s">
        <v>23</v>
      </c>
      <c r="B42" s="29">
        <f t="shared" ref="B42:M42" si="14">B12-B27</f>
        <v>-54674.820000000007</v>
      </c>
      <c r="C42" s="29">
        <f t="shared" si="14"/>
        <v>48593</v>
      </c>
      <c r="D42" s="29">
        <f t="shared" si="14"/>
        <v>-57019</v>
      </c>
      <c r="E42" s="29">
        <f t="shared" si="14"/>
        <v>29513</v>
      </c>
      <c r="F42" s="29">
        <f t="shared" si="14"/>
        <v>-9157</v>
      </c>
      <c r="G42" s="29">
        <f t="shared" si="14"/>
        <v>-42747</v>
      </c>
      <c r="H42" s="29">
        <f t="shared" si="14"/>
        <v>25016</v>
      </c>
      <c r="I42" s="29">
        <f t="shared" si="14"/>
        <v>5889</v>
      </c>
      <c r="J42" s="29">
        <f t="shared" si="14"/>
        <v>-1007</v>
      </c>
      <c r="K42" s="29">
        <f t="shared" si="14"/>
        <v>105962</v>
      </c>
      <c r="L42" s="29">
        <f t="shared" si="14"/>
        <v>3433</v>
      </c>
      <c r="M42" s="29">
        <f t="shared" si="14"/>
        <v>0</v>
      </c>
      <c r="N42" s="13">
        <f t="shared" si="7"/>
        <v>53801.179999999993</v>
      </c>
    </row>
    <row r="43" spans="1:14" ht="30" customHeight="1" x14ac:dyDescent="0.35">
      <c r="A43" s="17" t="s">
        <v>31</v>
      </c>
      <c r="B43" s="18">
        <f t="shared" ref="B43:N43" si="15">SUM(B35:B42)</f>
        <v>-105078.82</v>
      </c>
      <c r="C43" s="18">
        <f t="shared" si="15"/>
        <v>-242005</v>
      </c>
      <c r="D43" s="18">
        <f t="shared" si="15"/>
        <v>723132</v>
      </c>
      <c r="E43" s="18">
        <f t="shared" si="15"/>
        <v>-75861</v>
      </c>
      <c r="F43" s="18">
        <f t="shared" si="15"/>
        <v>171832</v>
      </c>
      <c r="G43" s="18">
        <f t="shared" si="15"/>
        <v>7483</v>
      </c>
      <c r="H43" s="18">
        <f t="shared" si="15"/>
        <v>2169773</v>
      </c>
      <c r="I43" s="18">
        <f t="shared" si="15"/>
        <v>-187701</v>
      </c>
      <c r="J43" s="18">
        <f t="shared" si="15"/>
        <v>1803402</v>
      </c>
      <c r="K43" s="18">
        <f t="shared" si="15"/>
        <v>1005337</v>
      </c>
      <c r="L43" s="18">
        <f t="shared" si="15"/>
        <v>-115987</v>
      </c>
      <c r="M43" s="18">
        <f t="shared" si="15"/>
        <v>346</v>
      </c>
      <c r="N43" s="19">
        <f t="shared" si="15"/>
        <v>5154672.18</v>
      </c>
    </row>
    <row r="44" spans="1:14" ht="30" customHeight="1" x14ac:dyDescent="0.35">
      <c r="A44" s="20" t="s">
        <v>25</v>
      </c>
      <c r="B44" s="31">
        <f t="shared" ref="B44:M44" si="16">B14-B29</f>
        <v>13323</v>
      </c>
      <c r="C44" s="31">
        <f t="shared" si="16"/>
        <v>12079</v>
      </c>
      <c r="D44" s="31">
        <f t="shared" si="16"/>
        <v>-164200</v>
      </c>
      <c r="E44" s="31">
        <f t="shared" si="16"/>
        <v>46046</v>
      </c>
      <c r="F44" s="31">
        <f t="shared" si="16"/>
        <v>6866</v>
      </c>
      <c r="G44" s="31">
        <f t="shared" si="16"/>
        <v>25998</v>
      </c>
      <c r="H44" s="31">
        <f t="shared" si="16"/>
        <v>1011826</v>
      </c>
      <c r="I44" s="31">
        <f t="shared" si="16"/>
        <v>-1222</v>
      </c>
      <c r="J44" s="31">
        <f t="shared" si="16"/>
        <v>161690</v>
      </c>
      <c r="K44" s="31">
        <f t="shared" si="16"/>
        <v>-2904</v>
      </c>
      <c r="L44" s="31">
        <f t="shared" si="16"/>
        <v>81804</v>
      </c>
      <c r="M44" s="31">
        <f t="shared" si="16"/>
        <v>133</v>
      </c>
      <c r="N44" s="22">
        <f>SUM(B44:M44)</f>
        <v>1191439</v>
      </c>
    </row>
    <row r="45" spans="1:14" ht="30" customHeight="1" x14ac:dyDescent="0.35">
      <c r="A45" s="23" t="s">
        <v>15</v>
      </c>
      <c r="B45" s="24">
        <f t="shared" ref="B45:N45" si="17">B43+B44</f>
        <v>-91755.82</v>
      </c>
      <c r="C45" s="24">
        <f t="shared" si="17"/>
        <v>-229926</v>
      </c>
      <c r="D45" s="24">
        <f t="shared" si="17"/>
        <v>558932</v>
      </c>
      <c r="E45" s="24">
        <f t="shared" si="17"/>
        <v>-29815</v>
      </c>
      <c r="F45" s="24">
        <f t="shared" si="17"/>
        <v>178698</v>
      </c>
      <c r="G45" s="24">
        <f t="shared" si="17"/>
        <v>33481</v>
      </c>
      <c r="H45" s="24">
        <f t="shared" si="17"/>
        <v>3181599</v>
      </c>
      <c r="I45" s="24">
        <f t="shared" si="17"/>
        <v>-188923</v>
      </c>
      <c r="J45" s="24">
        <f t="shared" si="17"/>
        <v>1965092</v>
      </c>
      <c r="K45" s="24">
        <f t="shared" si="17"/>
        <v>1002433</v>
      </c>
      <c r="L45" s="24">
        <f t="shared" si="17"/>
        <v>-34183</v>
      </c>
      <c r="M45" s="24">
        <f t="shared" si="17"/>
        <v>479</v>
      </c>
      <c r="N45" s="25">
        <f t="shared" si="17"/>
        <v>6346111.1799999997</v>
      </c>
    </row>
    <row r="46" spans="1:14" ht="30" customHeight="1" x14ac:dyDescent="0.25">
      <c r="A46" s="26" t="s">
        <v>32</v>
      </c>
      <c r="B46" s="2"/>
      <c r="C46" s="2"/>
      <c r="D46" s="2"/>
      <c r="E46" s="2"/>
      <c r="F46" s="2"/>
      <c r="G46" s="2"/>
      <c r="H46" s="2"/>
      <c r="I46" s="2"/>
      <c r="J46" s="2"/>
      <c r="K46" s="2"/>
      <c r="L46" s="2"/>
      <c r="M46" s="2"/>
      <c r="N46" s="2"/>
    </row>
    <row r="47" spans="1:14" ht="30" customHeight="1" x14ac:dyDescent="0.4">
      <c r="A47" s="3"/>
      <c r="B47" s="2"/>
      <c r="C47" s="2"/>
      <c r="D47" s="2"/>
      <c r="E47" s="2"/>
      <c r="F47" s="2"/>
      <c r="G47" s="2"/>
      <c r="H47" s="2"/>
      <c r="I47" s="2"/>
      <c r="J47" s="2"/>
      <c r="K47" s="2"/>
      <c r="L47" s="2"/>
      <c r="M47" s="2"/>
      <c r="N47" s="2"/>
    </row>
    <row r="48" spans="1:14" ht="30" customHeight="1" x14ac:dyDescent="0.4">
      <c r="A48" s="3" t="s">
        <v>35</v>
      </c>
      <c r="B48" s="2"/>
      <c r="C48" s="2"/>
      <c r="D48" s="2"/>
      <c r="E48" s="2"/>
      <c r="F48" s="2"/>
      <c r="G48" s="2"/>
      <c r="H48" s="2"/>
      <c r="I48" s="2"/>
      <c r="J48" s="2"/>
      <c r="K48" s="2"/>
      <c r="L48" s="2"/>
      <c r="M48" s="2"/>
      <c r="N48" s="2"/>
    </row>
    <row r="49" spans="1:14" ht="49.5" x14ac:dyDescent="0.35">
      <c r="A49" s="4" t="s">
        <v>30</v>
      </c>
      <c r="B49" s="5" t="s">
        <v>3</v>
      </c>
      <c r="C49" s="5" t="s">
        <v>4</v>
      </c>
      <c r="D49" s="5" t="s">
        <v>5</v>
      </c>
      <c r="E49" s="5" t="s">
        <v>6</v>
      </c>
      <c r="F49" s="5" t="s">
        <v>7</v>
      </c>
      <c r="G49" s="5" t="s">
        <v>8</v>
      </c>
      <c r="H49" s="5" t="s">
        <v>9</v>
      </c>
      <c r="I49" s="5" t="s">
        <v>10</v>
      </c>
      <c r="J49" s="5" t="s">
        <v>11</v>
      </c>
      <c r="K49" s="5" t="s">
        <v>12</v>
      </c>
      <c r="L49" s="5" t="s">
        <v>13</v>
      </c>
      <c r="M49" s="6" t="s">
        <v>14</v>
      </c>
      <c r="N49" s="7" t="s">
        <v>15</v>
      </c>
    </row>
    <row r="50" spans="1:14" ht="30" customHeight="1" x14ac:dyDescent="0.35">
      <c r="A50" s="8" t="s">
        <v>16</v>
      </c>
      <c r="B50" s="32">
        <f t="shared" ref="B50:M50" si="18">IFERROR(B35/B20,0)</f>
        <v>5.7156125197362309E-2</v>
      </c>
      <c r="C50" s="32">
        <f t="shared" si="18"/>
        <v>0.15463442477718253</v>
      </c>
      <c r="D50" s="32">
        <f t="shared" si="18"/>
        <v>-3.5894194995158252E-2</v>
      </c>
      <c r="E50" s="32">
        <f t="shared" si="18"/>
        <v>-6.6433480306426582E-2</v>
      </c>
      <c r="F50" s="32">
        <f t="shared" si="18"/>
        <v>-1.1148763019763417E-2</v>
      </c>
      <c r="G50" s="32">
        <f t="shared" si="18"/>
        <v>-2.4097181878585269E-2</v>
      </c>
      <c r="H50" s="32">
        <f t="shared" si="18"/>
        <v>1.8589103806656494E-2</v>
      </c>
      <c r="I50" s="32">
        <f t="shared" si="18"/>
        <v>0.12604380652562494</v>
      </c>
      <c r="J50" s="32">
        <f t="shared" si="18"/>
        <v>-6.1844238889838386E-2</v>
      </c>
      <c r="K50" s="32">
        <f t="shared" si="18"/>
        <v>-5.0680963194408873E-2</v>
      </c>
      <c r="L50" s="32">
        <f t="shared" si="18"/>
        <v>1.094062877031628E-2</v>
      </c>
      <c r="M50" s="32">
        <f t="shared" si="18"/>
        <v>0</v>
      </c>
      <c r="N50" s="32">
        <f t="shared" ref="N50:N60" si="19">N35/N20</f>
        <v>-7.5244131228839033E-3</v>
      </c>
    </row>
    <row r="51" spans="1:14" ht="30" customHeight="1" x14ac:dyDescent="0.35">
      <c r="A51" s="28" t="s">
        <v>17</v>
      </c>
      <c r="B51" s="33">
        <f t="shared" ref="B51:M51" si="20">IFERROR(B36/B21,0)</f>
        <v>-3.9626676058463935E-2</v>
      </c>
      <c r="C51" s="33">
        <f t="shared" si="20"/>
        <v>-0.11399650725117777</v>
      </c>
      <c r="D51" s="33">
        <f t="shared" si="20"/>
        <v>6.4943749603581402E-2</v>
      </c>
      <c r="E51" s="33">
        <f t="shared" si="20"/>
        <v>-5.3852805126392622E-2</v>
      </c>
      <c r="F51" s="33">
        <f t="shared" si="20"/>
        <v>2.8856502909432979E-2</v>
      </c>
      <c r="G51" s="33">
        <f t="shared" si="20"/>
        <v>6.2080085329540909E-2</v>
      </c>
      <c r="H51" s="33">
        <f t="shared" si="20"/>
        <v>3.6633912212979639E-2</v>
      </c>
      <c r="I51" s="33">
        <f t="shared" si="20"/>
        <v>0.11275419621950586</v>
      </c>
      <c r="J51" s="33">
        <f t="shared" si="20"/>
        <v>3.0052508064710354E-2</v>
      </c>
      <c r="K51" s="33">
        <f t="shared" si="20"/>
        <v>3.7508659166037329E-2</v>
      </c>
      <c r="L51" s="33">
        <f t="shared" si="20"/>
        <v>6.2473206318677352E-2</v>
      </c>
      <c r="M51" s="33">
        <f t="shared" si="20"/>
        <v>0</v>
      </c>
      <c r="N51" s="33">
        <f t="shared" si="19"/>
        <v>2.5787071222720163E-2</v>
      </c>
    </row>
    <row r="52" spans="1:14" ht="30" customHeight="1" x14ac:dyDescent="0.35">
      <c r="A52" s="30" t="s">
        <v>18</v>
      </c>
      <c r="B52" s="32">
        <f t="shared" ref="B52:M52" si="21">IFERROR(B37/B22,0)</f>
        <v>6.8147899018350749E-2</v>
      </c>
      <c r="C52" s="32">
        <f t="shared" si="21"/>
        <v>9.3816888091155307E-2</v>
      </c>
      <c r="D52" s="32">
        <f t="shared" si="21"/>
        <v>3.4855503384121488E-2</v>
      </c>
      <c r="E52" s="32">
        <f t="shared" si="21"/>
        <v>0.10209229719802708</v>
      </c>
      <c r="F52" s="32">
        <f t="shared" si="21"/>
        <v>0</v>
      </c>
      <c r="G52" s="32">
        <f t="shared" si="21"/>
        <v>-8.9648673496739592E-2</v>
      </c>
      <c r="H52" s="32">
        <f t="shared" si="21"/>
        <v>0.10539064433627589</v>
      </c>
      <c r="I52" s="32">
        <f t="shared" si="21"/>
        <v>0</v>
      </c>
      <c r="J52" s="32">
        <f t="shared" si="21"/>
        <v>0.17301464414615797</v>
      </c>
      <c r="K52" s="32">
        <f t="shared" si="21"/>
        <v>5.6556279746510424E-2</v>
      </c>
      <c r="L52" s="32">
        <f t="shared" si="21"/>
        <v>0.18649110854664017</v>
      </c>
      <c r="M52" s="32">
        <f t="shared" si="21"/>
        <v>0</v>
      </c>
      <c r="N52" s="32">
        <f t="shared" si="19"/>
        <v>3.7276233090927667E-2</v>
      </c>
    </row>
    <row r="53" spans="1:14" ht="30" customHeight="1" x14ac:dyDescent="0.35">
      <c r="A53" s="28" t="s">
        <v>19</v>
      </c>
      <c r="B53" s="33">
        <f t="shared" ref="B53:M53" si="22">IFERROR(B38/B23,0)</f>
        <v>1.8786127167630058</v>
      </c>
      <c r="C53" s="33">
        <f t="shared" si="22"/>
        <v>0.83522964364202856</v>
      </c>
      <c r="D53" s="33">
        <f t="shared" si="22"/>
        <v>-0.14720295032845454</v>
      </c>
      <c r="E53" s="33">
        <f t="shared" si="22"/>
        <v>-0.52499269219526457</v>
      </c>
      <c r="F53" s="33">
        <f t="shared" si="22"/>
        <v>-1.4538134645493178E-3</v>
      </c>
      <c r="G53" s="33">
        <f t="shared" si="22"/>
        <v>0.32718211206896552</v>
      </c>
      <c r="H53" s="33">
        <f t="shared" si="22"/>
        <v>-7.0164837883803484E-3</v>
      </c>
      <c r="I53" s="33">
        <f t="shared" si="22"/>
        <v>-4.7013755876719483E-3</v>
      </c>
      <c r="J53" s="33">
        <f t="shared" si="22"/>
        <v>0.375</v>
      </c>
      <c r="K53" s="33">
        <f t="shared" si="22"/>
        <v>0.44896237556942803</v>
      </c>
      <c r="L53" s="33">
        <f t="shared" si="22"/>
        <v>0.25558788798920379</v>
      </c>
      <c r="M53" s="33">
        <f t="shared" si="22"/>
        <v>0</v>
      </c>
      <c r="N53" s="33">
        <f t="shared" si="19"/>
        <v>-7.0458839991646635E-3</v>
      </c>
    </row>
    <row r="54" spans="1:14" ht="30" customHeight="1" x14ac:dyDescent="0.35">
      <c r="A54" s="30" t="s">
        <v>20</v>
      </c>
      <c r="B54" s="32">
        <f t="shared" ref="B54:M54" si="23">IFERROR(B39/B24,0)</f>
        <v>-2.1832987728398639E-3</v>
      </c>
      <c r="C54" s="32">
        <f t="shared" si="23"/>
        <v>-2.445920319752206E-2</v>
      </c>
      <c r="D54" s="32">
        <f t="shared" si="23"/>
        <v>1.502210580856975E-2</v>
      </c>
      <c r="E54" s="32">
        <f t="shared" si="23"/>
        <v>3.767424375581864E-2</v>
      </c>
      <c r="F54" s="32">
        <f t="shared" si="23"/>
        <v>0.12900899560193907</v>
      </c>
      <c r="G54" s="32">
        <f t="shared" si="23"/>
        <v>1.2287803410451378E-2</v>
      </c>
      <c r="H54" s="32">
        <f t="shared" si="23"/>
        <v>4.3241458216201824E-2</v>
      </c>
      <c r="I54" s="32">
        <f t="shared" si="23"/>
        <v>-0.11953384418726608</v>
      </c>
      <c r="J54" s="32">
        <f t="shared" si="23"/>
        <v>0.10893341442630584</v>
      </c>
      <c r="K54" s="32">
        <f t="shared" si="23"/>
        <v>1.5848150990082448E-2</v>
      </c>
      <c r="L54" s="32">
        <f t="shared" si="23"/>
        <v>-3.0374516051818706E-2</v>
      </c>
      <c r="M54" s="32">
        <f t="shared" si="23"/>
        <v>1.5359435981367242E-2</v>
      </c>
      <c r="N54" s="32">
        <f t="shared" si="19"/>
        <v>2.165554079665058E-2</v>
      </c>
    </row>
    <row r="55" spans="1:14" ht="30" customHeight="1" x14ac:dyDescent="0.35">
      <c r="A55" s="28" t="s">
        <v>21</v>
      </c>
      <c r="B55" s="33">
        <f t="shared" ref="B55:M55" si="24">IFERROR(B40/B25,0)</f>
        <v>8.56998028724303E-2</v>
      </c>
      <c r="C55" s="33">
        <f t="shared" si="24"/>
        <v>2.0772307708147791E-2</v>
      </c>
      <c r="D55" s="33">
        <f t="shared" si="24"/>
        <v>0.18905202616496891</v>
      </c>
      <c r="E55" s="33">
        <f t="shared" si="24"/>
        <v>4.5758588804324631E-2</v>
      </c>
      <c r="F55" s="33">
        <f t="shared" si="24"/>
        <v>9.6915778263067867E-2</v>
      </c>
      <c r="G55" s="33">
        <f t="shared" si="24"/>
        <v>0.10414248972806825</v>
      </c>
      <c r="H55" s="33">
        <f t="shared" si="24"/>
        <v>0.16439861191381624</v>
      </c>
      <c r="I55" s="33">
        <f t="shared" si="24"/>
        <v>-0.29224467420931616</v>
      </c>
      <c r="J55" s="33">
        <f t="shared" si="24"/>
        <v>0.15945430026487598</v>
      </c>
      <c r="K55" s="33">
        <f t="shared" si="24"/>
        <v>0.21813223870877715</v>
      </c>
      <c r="L55" s="33">
        <f t="shared" si="24"/>
        <v>8.566739317831909E-2</v>
      </c>
      <c r="M55" s="33">
        <f t="shared" si="24"/>
        <v>0.24401913875598086</v>
      </c>
      <c r="N55" s="33">
        <f t="shared" si="19"/>
        <v>0.13602926248222771</v>
      </c>
    </row>
    <row r="56" spans="1:14" ht="30" customHeight="1" x14ac:dyDescent="0.35">
      <c r="A56" s="30" t="s">
        <v>22</v>
      </c>
      <c r="B56" s="32">
        <f t="shared" ref="B56:M56" si="25">IFERROR(B41/B26,0)</f>
        <v>-0.34860390244731188</v>
      </c>
      <c r="C56" s="32">
        <f t="shared" si="25"/>
        <v>-0.44020747406574179</v>
      </c>
      <c r="D56" s="32">
        <f t="shared" si="25"/>
        <v>-0.16219514917875402</v>
      </c>
      <c r="E56" s="32">
        <f t="shared" si="25"/>
        <v>-1.1143117939234445E-2</v>
      </c>
      <c r="F56" s="32">
        <f t="shared" si="25"/>
        <v>-0.36595084858805643</v>
      </c>
      <c r="G56" s="32">
        <f t="shared" si="25"/>
        <v>3.1308619316878318E-2</v>
      </c>
      <c r="H56" s="32">
        <f t="shared" si="25"/>
        <v>2.6862328256933608E-2</v>
      </c>
      <c r="I56" s="32">
        <f t="shared" si="25"/>
        <v>5.2256010539027335E-2</v>
      </c>
      <c r="J56" s="32">
        <f t="shared" si="25"/>
        <v>5.2256010539027335E-2</v>
      </c>
      <c r="K56" s="32">
        <f t="shared" si="25"/>
        <v>0.12094765889664147</v>
      </c>
      <c r="L56" s="32">
        <f t="shared" si="25"/>
        <v>-0.27608027025664295</v>
      </c>
      <c r="M56" s="32">
        <f t="shared" si="25"/>
        <v>0</v>
      </c>
      <c r="N56" s="32">
        <f t="shared" si="19"/>
        <v>-9.1657534542621585E-2</v>
      </c>
    </row>
    <row r="57" spans="1:14" ht="30" customHeight="1" x14ac:dyDescent="0.35">
      <c r="A57" s="28" t="s">
        <v>23</v>
      </c>
      <c r="B57" s="33">
        <f t="shared" ref="B57:M57" si="26">IFERROR(B42/B27,0)</f>
        <v>-0.15538711199276992</v>
      </c>
      <c r="C57" s="33">
        <f t="shared" si="26"/>
        <v>0.82422484564760157</v>
      </c>
      <c r="D57" s="33">
        <f t="shared" si="26"/>
        <v>-0.14275592364852685</v>
      </c>
      <c r="E57" s="33">
        <f t="shared" si="26"/>
        <v>4.9603181272710774E-2</v>
      </c>
      <c r="F57" s="33">
        <f t="shared" si="26"/>
        <v>-6.077117069285904E-2</v>
      </c>
      <c r="G57" s="33">
        <f t="shared" si="26"/>
        <v>-0.30840433744327489</v>
      </c>
      <c r="H57" s="33">
        <f t="shared" si="26"/>
        <v>3.9878273705621949E-2</v>
      </c>
      <c r="I57" s="33">
        <f t="shared" si="26"/>
        <v>0.23604152471040923</v>
      </c>
      <c r="J57" s="33">
        <f t="shared" si="26"/>
        <v>-6.5280244784711328E-3</v>
      </c>
      <c r="K57" s="33">
        <f t="shared" si="26"/>
        <v>0.3071852034382293</v>
      </c>
      <c r="L57" s="33">
        <f t="shared" si="26"/>
        <v>5.208933936212181E-2</v>
      </c>
      <c r="M57" s="33">
        <f t="shared" si="26"/>
        <v>0</v>
      </c>
      <c r="N57" s="33">
        <f t="shared" si="19"/>
        <v>1.8476504789018737E-2</v>
      </c>
    </row>
    <row r="58" spans="1:14" ht="30" customHeight="1" x14ac:dyDescent="0.35">
      <c r="A58" s="17" t="s">
        <v>31</v>
      </c>
      <c r="B58" s="34">
        <f t="shared" ref="B58:M58" si="27">IFERROR(B43/B28,0)</f>
        <v>-2.2840530528794218E-2</v>
      </c>
      <c r="C58" s="34">
        <f t="shared" si="27"/>
        <v>-2.6780003496820769E-2</v>
      </c>
      <c r="D58" s="34">
        <f t="shared" si="27"/>
        <v>3.5430350448033728E-2</v>
      </c>
      <c r="E58" s="34">
        <f t="shared" si="27"/>
        <v>-4.5586905036685676E-3</v>
      </c>
      <c r="F58" s="34">
        <f t="shared" si="27"/>
        <v>2.8254690136822275E-2</v>
      </c>
      <c r="G58" s="34">
        <f t="shared" si="27"/>
        <v>7.3389352335778203E-4</v>
      </c>
      <c r="H58" s="34">
        <f t="shared" si="27"/>
        <v>4.6967922877615718E-2</v>
      </c>
      <c r="I58" s="34">
        <f t="shared" si="27"/>
        <v>-3.0968442549720421E-2</v>
      </c>
      <c r="J58" s="34">
        <f t="shared" si="27"/>
        <v>7.6727355977989992E-2</v>
      </c>
      <c r="K58" s="34">
        <f t="shared" si="27"/>
        <v>3.7779600277754205E-2</v>
      </c>
      <c r="L58" s="34">
        <f t="shared" si="27"/>
        <v>-7.0323118806400464E-3</v>
      </c>
      <c r="M58" s="34">
        <f t="shared" si="27"/>
        <v>2.038892162639953E-2</v>
      </c>
      <c r="N58" s="34">
        <f t="shared" si="19"/>
        <v>2.7735899478105234E-2</v>
      </c>
    </row>
    <row r="59" spans="1:14" ht="30" customHeight="1" x14ac:dyDescent="0.35">
      <c r="A59" s="20" t="s">
        <v>25</v>
      </c>
      <c r="B59" s="35">
        <f t="shared" ref="B59:M59" si="28">IFERROR(B44/B29,0)</f>
        <v>0.1788538212669987</v>
      </c>
      <c r="C59" s="35">
        <f t="shared" si="28"/>
        <v>6.0956100908866113E-2</v>
      </c>
      <c r="D59" s="35">
        <f t="shared" si="28"/>
        <v>-0.13723566255071118</v>
      </c>
      <c r="E59" s="35">
        <f t="shared" si="28"/>
        <v>5.5274523973581166E-2</v>
      </c>
      <c r="F59" s="35">
        <f t="shared" si="28"/>
        <v>3.7604609385269244E-2</v>
      </c>
      <c r="G59" s="35">
        <f t="shared" si="28"/>
        <v>8.396500327811672E-2</v>
      </c>
      <c r="H59" s="35">
        <f t="shared" si="28"/>
        <v>0.21238595148581335</v>
      </c>
      <c r="I59" s="35">
        <f t="shared" si="28"/>
        <v>-3.9497968537379234E-3</v>
      </c>
      <c r="J59" s="35">
        <f t="shared" si="28"/>
        <v>0.34883369721865048</v>
      </c>
      <c r="K59" s="35">
        <f t="shared" si="28"/>
        <v>-7.7141718687740737E-2</v>
      </c>
      <c r="L59" s="35">
        <f t="shared" si="28"/>
        <v>0.10640893895443371</v>
      </c>
      <c r="M59" s="35">
        <f t="shared" si="28"/>
        <v>0.14567360350492881</v>
      </c>
      <c r="N59" s="35">
        <f t="shared" si="19"/>
        <v>0.130372848231779</v>
      </c>
    </row>
    <row r="60" spans="1:14" ht="30" customHeight="1" x14ac:dyDescent="0.35">
      <c r="A60" s="36" t="s">
        <v>15</v>
      </c>
      <c r="B60" s="37">
        <f t="shared" ref="B60:M60" si="29">IFERROR(B45/B30,0)</f>
        <v>-1.9626774827044002E-2</v>
      </c>
      <c r="C60" s="37">
        <f t="shared" si="29"/>
        <v>-2.4897403220530207E-2</v>
      </c>
      <c r="D60" s="37">
        <f t="shared" si="29"/>
        <v>2.5868767558710849E-2</v>
      </c>
      <c r="E60" s="37">
        <f t="shared" si="29"/>
        <v>-1.7062487964264632E-3</v>
      </c>
      <c r="F60" s="37">
        <f t="shared" si="29"/>
        <v>2.8527217616895455E-2</v>
      </c>
      <c r="G60" s="37">
        <f t="shared" si="29"/>
        <v>3.186866542336895E-3</v>
      </c>
      <c r="H60" s="37">
        <f t="shared" si="29"/>
        <v>6.2432032587741652E-2</v>
      </c>
      <c r="I60" s="37">
        <f t="shared" si="29"/>
        <v>-2.9656267777466619E-2</v>
      </c>
      <c r="J60" s="37">
        <f t="shared" si="29"/>
        <v>8.1989707331309905E-2</v>
      </c>
      <c r="K60" s="37">
        <f t="shared" si="29"/>
        <v>3.761725500420797E-2</v>
      </c>
      <c r="L60" s="37">
        <f t="shared" si="29"/>
        <v>-1.980221765373236E-3</v>
      </c>
      <c r="M60" s="37">
        <f t="shared" si="29"/>
        <v>2.7930029154518952E-2</v>
      </c>
      <c r="N60" s="37">
        <f t="shared" si="19"/>
        <v>3.2546314296538148E-2</v>
      </c>
    </row>
    <row r="61" spans="1:14" ht="30" customHeight="1" x14ac:dyDescent="0.25">
      <c r="A61" s="26" t="s">
        <v>33</v>
      </c>
    </row>
  </sheetData>
  <pageMargins left="0.7" right="0.7" top="0.75" bottom="0.75" header="0.3" footer="0.3"/>
  <ignoredErrors>
    <ignoredError sqref="N28 B43:N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Internal Summary of 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Zou</dc:creator>
  <cp:lastModifiedBy>Nancy Artmann</cp:lastModifiedBy>
  <dcterms:created xsi:type="dcterms:W3CDTF">2025-11-25T16:10:50Z</dcterms:created>
  <dcterms:modified xsi:type="dcterms:W3CDTF">2025-11-25T23:04:35Z</dcterms:modified>
</cp:coreProperties>
</file>