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BUDGET\FY 2027\Internal Services\Final Internal Service Allocations\"/>
    </mc:Choice>
  </mc:AlternateContent>
  <xr:revisionPtr revIDLastSave="0" documentId="13_ncr:1_{FB2B694B-24F1-4ED5-A0DC-A63B15A55329}" xr6:coauthVersionLast="47" xr6:coauthVersionMax="47" xr10:uidLastSave="{00000000-0000-0000-0000-000000000000}"/>
  <bookViews>
    <workbookView xWindow="0" yWindow="0" windowWidth="35450" windowHeight="20680" xr2:uid="{00000000-000D-0000-FFFF-FFFF00000000}"/>
  </bookViews>
  <sheets>
    <sheet name="Workbook Overview" sheetId="29" r:id="rId1"/>
    <sheet name="Dept Allocations" sheetId="7" r:id="rId2"/>
    <sheet name="Rate Calculators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rder1" hidden="1">255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>#REF!</definedName>
    <definedName name="Circuit">#REF!</definedName>
    <definedName name="Codes">#REF!</definedName>
    <definedName name="Cost_Center">'[2]Drop Down Lists'!$A$1:$A$19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" localSheetId="0">#REF!</definedName>
    <definedName name="DATA1">#REF!</definedName>
    <definedName name="DATA10">[5]Interest.50270!#REF!</definedName>
    <definedName name="DATA11">'[6]SAP download'!#REF!</definedName>
    <definedName name="DATA12">'[7]WBS Recon'!#REF!</definedName>
    <definedName name="DATA13">'[7]WBS Recon'!#REF!</definedName>
    <definedName name="DATA14">'[7]WBS Recon'!#REF!</definedName>
    <definedName name="DATA15">'[7]WBS Recon'!#REF!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>[5]Interest.50270!#REF!</definedName>
    <definedName name="DATA8">[5]Interest.50270!#REF!</definedName>
    <definedName name="DATA9">'[6]SAP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>#REF!</definedName>
    <definedName name="P2_">#REF!</definedName>
    <definedName name="PARK">'[8]119'!#REF!</definedName>
    <definedName name="park1">'[8]119'!#REF!</definedName>
    <definedName name="PDX">#REF!</definedName>
    <definedName name="Position_Numbers">'[2]Drop Down Lists'!$G$1:$G$101</definedName>
    <definedName name="PosNum">'[3]Look Ups &amp; Drop Downs'!$J$1:$J$110</definedName>
    <definedName name="_xlnm.Print_Area" localSheetId="1">'Dept Allocations'!$A$1:$P$125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'[9]SAP DATA (PIVOT TABLE)'!$A$1:$L$500</definedName>
    <definedName name="Steps">'[10]10 Wage'!$A$1:$M$406</definedName>
    <definedName name="Temp709175">#REF!</definedName>
    <definedName name="Temp709616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[11]Sheet1!$A$1:$A$4</definedName>
  </definedNames>
  <calcPr calcId="191029"/>
  <customWorkbookViews>
    <customWorkbookView name="Filter 1" guid="{B33BB158-C3D0-4200-82D5-040E8FE9DB1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6" i="7" l="1"/>
  <c r="E116" i="7"/>
  <c r="F116" i="7"/>
  <c r="G116" i="7"/>
  <c r="H116" i="7"/>
  <c r="I116" i="7"/>
  <c r="J116" i="7"/>
  <c r="K116" i="7"/>
  <c r="L116" i="7"/>
  <c r="M116" i="7"/>
  <c r="N116" i="7"/>
  <c r="O116" i="7"/>
  <c r="B116" i="7"/>
  <c r="C116" i="7"/>
  <c r="P104" i="7"/>
  <c r="P111" i="7"/>
  <c r="P112" i="7"/>
  <c r="P113" i="7"/>
  <c r="P114" i="7"/>
  <c r="P98" i="7"/>
  <c r="P97" i="7"/>
  <c r="P96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P74" i="7"/>
  <c r="P75" i="7"/>
  <c r="P76" i="7"/>
  <c r="P77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99" i="7" l="1"/>
  <c r="P41" i="7" l="1"/>
  <c r="O124" i="7" l="1"/>
  <c r="N124" i="7"/>
  <c r="M124" i="7"/>
  <c r="L124" i="7"/>
  <c r="K124" i="7"/>
  <c r="J124" i="7"/>
  <c r="I124" i="7"/>
  <c r="H124" i="7"/>
  <c r="G124" i="7"/>
  <c r="F124" i="7"/>
  <c r="E124" i="7"/>
  <c r="D124" i="7"/>
  <c r="C124" i="7"/>
  <c r="B124" i="7"/>
  <c r="P123" i="7"/>
  <c r="P122" i="7"/>
  <c r="P121" i="7"/>
  <c r="P120" i="7"/>
  <c r="P118" i="7"/>
  <c r="P117" i="7"/>
  <c r="O115" i="7"/>
  <c r="N115" i="7"/>
  <c r="M115" i="7"/>
  <c r="L115" i="7"/>
  <c r="K115" i="7"/>
  <c r="J115" i="7"/>
  <c r="I115" i="7"/>
  <c r="H115" i="7"/>
  <c r="G115" i="7"/>
  <c r="F115" i="7"/>
  <c r="F119" i="7" s="1"/>
  <c r="E115" i="7"/>
  <c r="E119" i="7" s="1"/>
  <c r="D115" i="7"/>
  <c r="C115" i="7"/>
  <c r="B115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P109" i="7"/>
  <c r="P108" i="7"/>
  <c r="P107" i="7"/>
  <c r="P106" i="7"/>
  <c r="P105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P102" i="7"/>
  <c r="P101" i="7"/>
  <c r="O95" i="7"/>
  <c r="O100" i="7" s="1"/>
  <c r="N95" i="7"/>
  <c r="N100" i="7" s="1"/>
  <c r="M95" i="7"/>
  <c r="M100" i="7" s="1"/>
  <c r="L95" i="7"/>
  <c r="L100" i="7" s="1"/>
  <c r="K95" i="7"/>
  <c r="J95" i="7"/>
  <c r="I95" i="7"/>
  <c r="H95" i="7"/>
  <c r="G95" i="7"/>
  <c r="F95" i="7"/>
  <c r="E95" i="7"/>
  <c r="D95" i="7"/>
  <c r="D100" i="7" s="1"/>
  <c r="C95" i="7"/>
  <c r="C100" i="7" s="1"/>
  <c r="B95" i="7"/>
  <c r="B100" i="7" s="1"/>
  <c r="P94" i="7"/>
  <c r="P93" i="7"/>
  <c r="P92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P90" i="7"/>
  <c r="P89" i="7"/>
  <c r="P88" i="7"/>
  <c r="P87" i="7"/>
  <c r="P85" i="7"/>
  <c r="P84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P82" i="7"/>
  <c r="P81" i="7"/>
  <c r="P80" i="7"/>
  <c r="P79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P72" i="7"/>
  <c r="P71" i="7"/>
  <c r="P70" i="7"/>
  <c r="P69" i="7"/>
  <c r="P68" i="7"/>
  <c r="P67" i="7"/>
  <c r="P66" i="7"/>
  <c r="K119" i="7" l="1"/>
  <c r="K125" i="7" s="1"/>
  <c r="N119" i="7"/>
  <c r="N125" i="7" s="1"/>
  <c r="I119" i="7"/>
  <c r="I125" i="7" s="1"/>
  <c r="L119" i="7"/>
  <c r="L125" i="7" s="1"/>
  <c r="G119" i="7"/>
  <c r="G125" i="7" s="1"/>
  <c r="J119" i="7"/>
  <c r="J125" i="7" s="1"/>
  <c r="M119" i="7"/>
  <c r="M125" i="7" s="1"/>
  <c r="O119" i="7"/>
  <c r="O125" i="7" s="1"/>
  <c r="H119" i="7"/>
  <c r="H125" i="7" s="1"/>
  <c r="J100" i="7"/>
  <c r="K100" i="7"/>
  <c r="B119" i="7"/>
  <c r="B125" i="7" s="1"/>
  <c r="E100" i="7"/>
  <c r="F100" i="7"/>
  <c r="G100" i="7"/>
  <c r="H100" i="7"/>
  <c r="I100" i="7"/>
  <c r="E125" i="7"/>
  <c r="P73" i="7"/>
  <c r="P115" i="7"/>
  <c r="P103" i="7"/>
  <c r="P91" i="7"/>
  <c r="P83" i="7"/>
  <c r="P78" i="7"/>
  <c r="P110" i="7"/>
  <c r="P116" i="7"/>
  <c r="F125" i="7"/>
  <c r="P124" i="7"/>
  <c r="P95" i="7"/>
  <c r="C119" i="7"/>
  <c r="C125" i="7" s="1"/>
  <c r="P100" i="7" l="1"/>
  <c r="D119" i="7"/>
  <c r="D125" i="7" s="1"/>
  <c r="P125" i="7" s="1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P35" i="7"/>
  <c r="P34" i="7"/>
  <c r="P33" i="7"/>
  <c r="P119" i="7" l="1"/>
  <c r="P36" i="7"/>
  <c r="P60" i="7"/>
  <c r="P59" i="7"/>
  <c r="P58" i="7"/>
  <c r="P57" i="7"/>
  <c r="P55" i="7"/>
  <c r="P54" i="7"/>
  <c r="P51" i="7"/>
  <c r="P50" i="7"/>
  <c r="P49" i="7"/>
  <c r="P48" i="7"/>
  <c r="P46" i="7"/>
  <c r="P45" i="7"/>
  <c r="P44" i="7"/>
  <c r="P43" i="7"/>
  <c r="P42" i="7"/>
  <c r="P39" i="7"/>
  <c r="P38" i="7"/>
  <c r="P31" i="7"/>
  <c r="P30" i="7"/>
  <c r="P29" i="7"/>
  <c r="P27" i="7"/>
  <c r="P26" i="7"/>
  <c r="P25" i="7"/>
  <c r="P24" i="7"/>
  <c r="P22" i="7"/>
  <c r="P21" i="7"/>
  <c r="P19" i="7"/>
  <c r="P18" i="7"/>
  <c r="P17" i="7"/>
  <c r="P16" i="7"/>
  <c r="P14" i="7"/>
  <c r="P13" i="7"/>
  <c r="P12" i="7"/>
  <c r="P11" i="7"/>
  <c r="P9" i="7"/>
  <c r="P8" i="7"/>
  <c r="P7" i="7"/>
  <c r="P6" i="7"/>
  <c r="P5" i="7"/>
  <c r="P4" i="7"/>
  <c r="M10" i="7"/>
  <c r="J10" i="7"/>
  <c r="P3" i="7"/>
  <c r="D10" i="7" l="1"/>
  <c r="D15" i="7"/>
  <c r="D20" i="7"/>
  <c r="D28" i="7"/>
  <c r="D32" i="7"/>
  <c r="D40" i="7"/>
  <c r="D47" i="7"/>
  <c r="D52" i="7"/>
  <c r="D61" i="7"/>
  <c r="D37" i="7" l="1"/>
  <c r="D53" i="7" s="1"/>
  <c r="E61" i="7"/>
  <c r="F61" i="7"/>
  <c r="M61" i="7"/>
  <c r="I61" i="7"/>
  <c r="G61" i="7"/>
  <c r="H61" i="7"/>
  <c r="J61" i="7"/>
  <c r="K61" i="7"/>
  <c r="B61" i="7"/>
  <c r="L61" i="7"/>
  <c r="N61" i="7"/>
  <c r="C61" i="7"/>
  <c r="O61" i="7"/>
  <c r="E52" i="7"/>
  <c r="F52" i="7"/>
  <c r="M52" i="7"/>
  <c r="I52" i="7"/>
  <c r="G52" i="7"/>
  <c r="H52" i="7"/>
  <c r="J52" i="7"/>
  <c r="K52" i="7"/>
  <c r="B52" i="7"/>
  <c r="L52" i="7"/>
  <c r="N52" i="7"/>
  <c r="C52" i="7"/>
  <c r="O52" i="7"/>
  <c r="E47" i="7"/>
  <c r="F47" i="7"/>
  <c r="M47" i="7"/>
  <c r="I47" i="7"/>
  <c r="G47" i="7"/>
  <c r="H47" i="7"/>
  <c r="J47" i="7"/>
  <c r="K47" i="7"/>
  <c r="B47" i="7"/>
  <c r="L47" i="7"/>
  <c r="N47" i="7"/>
  <c r="C47" i="7"/>
  <c r="O47" i="7"/>
  <c r="E40" i="7"/>
  <c r="F40" i="7"/>
  <c r="M40" i="7"/>
  <c r="I40" i="7"/>
  <c r="G40" i="7"/>
  <c r="H40" i="7"/>
  <c r="J40" i="7"/>
  <c r="K40" i="7"/>
  <c r="B40" i="7"/>
  <c r="L40" i="7"/>
  <c r="N40" i="7"/>
  <c r="C40" i="7"/>
  <c r="O40" i="7"/>
  <c r="E32" i="7"/>
  <c r="F32" i="7"/>
  <c r="M32" i="7"/>
  <c r="I32" i="7"/>
  <c r="G32" i="7"/>
  <c r="G37" i="7" s="1"/>
  <c r="H32" i="7"/>
  <c r="H37" i="7" s="1"/>
  <c r="J32" i="7"/>
  <c r="K32" i="7"/>
  <c r="B32" i="7"/>
  <c r="L32" i="7"/>
  <c r="N32" i="7"/>
  <c r="C32" i="7"/>
  <c r="O32" i="7"/>
  <c r="E28" i="7"/>
  <c r="F28" i="7"/>
  <c r="M28" i="7"/>
  <c r="I28" i="7"/>
  <c r="G28" i="7"/>
  <c r="H28" i="7"/>
  <c r="J28" i="7"/>
  <c r="K28" i="7"/>
  <c r="B28" i="7"/>
  <c r="L28" i="7"/>
  <c r="N28" i="7"/>
  <c r="C28" i="7"/>
  <c r="O28" i="7"/>
  <c r="E20" i="7"/>
  <c r="F20" i="7"/>
  <c r="M20" i="7"/>
  <c r="I20" i="7"/>
  <c r="G20" i="7"/>
  <c r="H20" i="7"/>
  <c r="J20" i="7"/>
  <c r="K20" i="7"/>
  <c r="B20" i="7"/>
  <c r="L20" i="7"/>
  <c r="N20" i="7"/>
  <c r="C20" i="7"/>
  <c r="O20" i="7"/>
  <c r="E15" i="7"/>
  <c r="F15" i="7"/>
  <c r="M15" i="7"/>
  <c r="I15" i="7"/>
  <c r="G15" i="7"/>
  <c r="H15" i="7"/>
  <c r="J15" i="7"/>
  <c r="K15" i="7"/>
  <c r="B15" i="7"/>
  <c r="L15" i="7"/>
  <c r="N15" i="7"/>
  <c r="C15" i="7"/>
  <c r="O15" i="7"/>
  <c r="E10" i="7"/>
  <c r="F10" i="7"/>
  <c r="I10" i="7"/>
  <c r="G10" i="7"/>
  <c r="H10" i="7"/>
  <c r="K10" i="7"/>
  <c r="B10" i="7"/>
  <c r="L10" i="7"/>
  <c r="N10" i="7"/>
  <c r="C10" i="7"/>
  <c r="O10" i="7"/>
  <c r="I37" i="7" l="1"/>
  <c r="I53" i="7" s="1"/>
  <c r="I56" i="7" s="1"/>
  <c r="I62" i="7" s="1"/>
  <c r="G53" i="7"/>
  <c r="G56" i="7" s="1"/>
  <c r="G62" i="7" s="1"/>
  <c r="M37" i="7"/>
  <c r="M53" i="7" s="1"/>
  <c r="M56" i="7" s="1"/>
  <c r="M62" i="7" s="1"/>
  <c r="E37" i="7"/>
  <c r="E53" i="7" s="1"/>
  <c r="E56" i="7" s="1"/>
  <c r="E62" i="7" s="1"/>
  <c r="N37" i="7"/>
  <c r="N53" i="7" s="1"/>
  <c r="N56" i="7" s="1"/>
  <c r="N62" i="7" s="1"/>
  <c r="L37" i="7"/>
  <c r="L53" i="7" s="1"/>
  <c r="L56" i="7" s="1"/>
  <c r="L62" i="7" s="1"/>
  <c r="H53" i="7"/>
  <c r="H56" i="7" s="1"/>
  <c r="H62" i="7" s="1"/>
  <c r="O37" i="7"/>
  <c r="O53" i="7" s="1"/>
  <c r="K37" i="7"/>
  <c r="K53" i="7" s="1"/>
  <c r="J37" i="7"/>
  <c r="C37" i="7"/>
  <c r="C53" i="7" s="1"/>
  <c r="C56" i="7" s="1"/>
  <c r="C62" i="7" s="1"/>
  <c r="B37" i="7"/>
  <c r="B53" i="7" s="1"/>
  <c r="F37" i="7"/>
  <c r="F53" i="7" s="1"/>
  <c r="F56" i="7" s="1"/>
  <c r="F62" i="7" s="1"/>
  <c r="P61" i="7"/>
  <c r="P52" i="7"/>
  <c r="P47" i="7"/>
  <c r="P40" i="7"/>
  <c r="P32" i="7"/>
  <c r="P28" i="7"/>
  <c r="P20" i="7"/>
  <c r="P15" i="7"/>
  <c r="P10" i="7"/>
  <c r="D56" i="7"/>
  <c r="D62" i="7" s="1"/>
  <c r="O56" i="7" l="1"/>
  <c r="O62" i="7" s="1"/>
  <c r="J53" i="7"/>
  <c r="J56" i="7" s="1"/>
  <c r="J62" i="7" s="1"/>
  <c r="K56" i="7"/>
  <c r="K62" i="7" s="1"/>
  <c r="B56" i="7"/>
  <c r="B62" i="7" s="1"/>
  <c r="P37" i="7"/>
  <c r="P53" i="7" l="1"/>
  <c r="P62" i="7"/>
  <c r="P56" i="7"/>
</calcChain>
</file>

<file path=xl/sharedStrings.xml><?xml version="1.0" encoding="utf-8"?>
<sst xmlns="http://schemas.openxmlformats.org/spreadsheetml/2006/main" count="532" uniqueCount="135">
  <si>
    <t>DCHS</t>
  </si>
  <si>
    <t>DCJ</t>
  </si>
  <si>
    <t>DCM</t>
  </si>
  <si>
    <t>NOND</t>
  </si>
  <si>
    <t>DCS</t>
  </si>
  <si>
    <t>Health</t>
  </si>
  <si>
    <t>MCSO</t>
  </si>
  <si>
    <t>DCA</t>
  </si>
  <si>
    <t>External</t>
  </si>
  <si>
    <t>Total</t>
  </si>
  <si>
    <t>Driver</t>
  </si>
  <si>
    <t>Application Services</t>
  </si>
  <si>
    <t>Portfolio Services</t>
  </si>
  <si>
    <t>Help Desk</t>
  </si>
  <si>
    <t>Security</t>
  </si>
  <si>
    <t>DSS-J</t>
  </si>
  <si>
    <t>Network Svcs - Direct Circuits</t>
  </si>
  <si>
    <t>Network Svcs - Indirect Circuits</t>
  </si>
  <si>
    <t>Desktop Service</t>
  </si>
  <si>
    <t>Desktop Devices</t>
  </si>
  <si>
    <t>PC</t>
  </si>
  <si>
    <t>Device Count</t>
  </si>
  <si>
    <t>Laptops/Tablets</t>
  </si>
  <si>
    <t>Other</t>
  </si>
  <si>
    <t>Software - Depts</t>
  </si>
  <si>
    <t>Software - Library Staff</t>
  </si>
  <si>
    <t>Software - Library Public</t>
  </si>
  <si>
    <t>ERP - Support Services</t>
  </si>
  <si>
    <t>ERP - Tech Services</t>
  </si>
  <si>
    <t>DARS - Servers and Storage</t>
  </si>
  <si>
    <t>GIS - Projects</t>
  </si>
  <si>
    <t>GIS - Hosting</t>
  </si>
  <si>
    <t>Services Used</t>
  </si>
  <si>
    <t>GIS - Enterprise</t>
  </si>
  <si>
    <t>GIS - Tech Services</t>
  </si>
  <si>
    <t>PPM - Projects</t>
  </si>
  <si>
    <t>PPM - Enterprise</t>
  </si>
  <si>
    <t>PPM - Project Credit</t>
  </si>
  <si>
    <t>Server Allocation</t>
  </si>
  <si>
    <t>Storage Allocation</t>
  </si>
  <si>
    <t>Enterprise Allocation</t>
  </si>
  <si>
    <t>IT Business Services:</t>
  </si>
  <si>
    <t>Telecom - Direct Personnel</t>
  </si>
  <si>
    <t>Telecom - Indirect</t>
  </si>
  <si>
    <t>Telecom - Enterprise</t>
  </si>
  <si>
    <t>Network Svcs - Small Networks</t>
  </si>
  <si>
    <t>JOHS</t>
  </si>
  <si>
    <t>Lib - Staff</t>
  </si>
  <si>
    <t>Lib - Public</t>
  </si>
  <si>
    <t>Software Development &amp; App Integration</t>
  </si>
  <si>
    <t>Enterprise Data &amp; Analytics Team</t>
  </si>
  <si>
    <t>Database &amp; Platform</t>
  </si>
  <si>
    <t>Enterprise Web</t>
  </si>
  <si>
    <t>GIS</t>
  </si>
  <si>
    <t>Enterprise Integrations</t>
  </si>
  <si>
    <t>Port Svcs: HD ENT MCSO DA SCoPE</t>
  </si>
  <si>
    <t>Port Svcs: LIB</t>
  </si>
  <si>
    <t>Port Svcs: DCHS DCJ JOHS LPSCC</t>
  </si>
  <si>
    <t>Port Svcs: DCS NonD/EM DCA DCM ERP</t>
  </si>
  <si>
    <t>Chromebooks</t>
  </si>
  <si>
    <t>Other Adjustments:</t>
  </si>
  <si>
    <t>IT and Enterprise</t>
  </si>
  <si>
    <t>Circuit Count</t>
  </si>
  <si>
    <t>Device Rates</t>
  </si>
  <si>
    <t>County Headcount</t>
  </si>
  <si>
    <t>Project Hours</t>
  </si>
  <si>
    <t>Host &amp; Ent</t>
  </si>
  <si>
    <t>Server Count</t>
  </si>
  <si>
    <t>% total GB</t>
  </si>
  <si>
    <t>% Hours</t>
  </si>
  <si>
    <t>Phone Numbers</t>
  </si>
  <si>
    <t>Workbook Tab Contents</t>
  </si>
  <si>
    <t>Device Sub-total</t>
  </si>
  <si>
    <t>Software Sub-total</t>
  </si>
  <si>
    <t>Application Services Total</t>
  </si>
  <si>
    <t>Portfolio Services Total</t>
  </si>
  <si>
    <t>Help Desk Total</t>
  </si>
  <si>
    <t>Network Svcs  and  Circuits Total</t>
  </si>
  <si>
    <t>Security Total</t>
  </si>
  <si>
    <t>Desktop Service Total</t>
  </si>
  <si>
    <t xml:space="preserve"> Devices Total</t>
  </si>
  <si>
    <t>Software Total</t>
  </si>
  <si>
    <t>Desktop Service, Devices, and Software Total</t>
  </si>
  <si>
    <t>ERP Support Total</t>
  </si>
  <si>
    <t>DARS - Servers and Storage Total</t>
  </si>
  <si>
    <t>GIS - Tech Services Total</t>
  </si>
  <si>
    <t>Project &amp; Portfolio Mgmt Total</t>
  </si>
  <si>
    <t>Tech Services Server Allocation</t>
  </si>
  <si>
    <t>Tech Services Storage Allocation</t>
  </si>
  <si>
    <t>Tech ServicesStaff Allocation</t>
  </si>
  <si>
    <t>Tech Services Enterprise Allocation</t>
  </si>
  <si>
    <t>Tech Services Total</t>
  </si>
  <si>
    <t xml:space="preserve">Data Processing Allocation (60380) Sub-Total </t>
  </si>
  <si>
    <t xml:space="preserve">Data Processing Allocation (60380) Total </t>
  </si>
  <si>
    <t>Telecommunications (60370) Total</t>
  </si>
  <si>
    <t>Telecommunications - Direct Personnel</t>
  </si>
  <si>
    <t>Telecommunication - Indirect</t>
  </si>
  <si>
    <t>Telecommunication - Enterprise</t>
  </si>
  <si>
    <t>Telecommunication - Business Services</t>
  </si>
  <si>
    <t xml:space="preserve">  IT Operations Total </t>
  </si>
  <si>
    <t>End of Worksheet</t>
  </si>
  <si>
    <t>No Data</t>
  </si>
  <si>
    <t>PC (Excludes IT devices)</t>
  </si>
  <si>
    <t>Laptops/Tablets (excludes IT laptops)</t>
  </si>
  <si>
    <t>This worksheet shows the IT programs, rate drivers, service rate and how these area allocate across the County Departments.</t>
  </si>
  <si>
    <t>End of worksheet</t>
  </si>
  <si>
    <r>
      <rPr>
        <b/>
        <sz val="14"/>
        <color theme="1"/>
        <rFont val="Calibri"/>
        <family val="2"/>
        <scheme val="minor"/>
      </rPr>
      <t>Rate Calculators</t>
    </r>
    <r>
      <rPr>
        <sz val="14"/>
        <rFont val="Arial"/>
        <family val="2"/>
      </rPr>
      <t xml:space="preserve">
• Summary driver data used to allocate IT costs at a department level.</t>
    </r>
  </si>
  <si>
    <t>App &amp; Port Svcs Adjustment</t>
  </si>
  <si>
    <t>Service
Rate per unit value</t>
  </si>
  <si>
    <t>% of Various (Drivers are:  Server count,  Circuit count, Email count,  Phone # count)</t>
  </si>
  <si>
    <t>DA</t>
  </si>
  <si>
    <t>AV - Direct</t>
  </si>
  <si>
    <t>AV - Indirect</t>
  </si>
  <si>
    <t>AV - Other</t>
  </si>
  <si>
    <t>Total AV:</t>
  </si>
  <si>
    <t>Enterprise Software</t>
  </si>
  <si>
    <t>FY26 Projected Allocations</t>
  </si>
  <si>
    <t>Public Safety Solutions</t>
  </si>
  <si>
    <t>Development, Data and Analytics Platforms</t>
  </si>
  <si>
    <t>Health, Human, Homeless Services Solutions</t>
  </si>
  <si>
    <t>Web &amp; Productivity Solutions</t>
  </si>
  <si>
    <t>GenGov Solutions</t>
  </si>
  <si>
    <t>Audio-Visual Sub-total</t>
  </si>
  <si>
    <r>
      <t xml:space="preserve">Please notify dca.budget@multco.us if you plan to budget a different amount and please provide some information to ensure the correct IT portfolio manager is informed.  </t>
    </r>
    <r>
      <rPr>
        <sz val="14"/>
        <rFont val="Arial"/>
        <family val="2"/>
      </rPr>
      <t>However, the DCA Budget should be the initial point of contact to better align DCA and client departments' budgets in the final submissions to the Budget Office.</t>
    </r>
  </si>
  <si>
    <t>This sheet contains two tables.  One for FY 2027 and One for FY 2026.  Dashes indicate zero.</t>
  </si>
  <si>
    <t>Desktop Service, Devices, Software, and AV Total</t>
  </si>
  <si>
    <t>FY 2027 Department DCA IT Internal Service Charges Allocation</t>
  </si>
  <si>
    <t>End of FY 2027 Information</t>
  </si>
  <si>
    <t>37.5 % Enterprise Hours Estimate</t>
  </si>
  <si>
    <t>62.5 % Project Hours Estimate</t>
  </si>
  <si>
    <t>N/A</t>
  </si>
  <si>
    <t>N/a</t>
  </si>
  <si>
    <t>This workbook contains the Information Technology internal service charges for FY 2027.</t>
  </si>
  <si>
    <r>
      <t>Department Allocations</t>
    </r>
    <r>
      <rPr>
        <sz val="14"/>
        <rFont val="Arial"/>
        <family val="2"/>
      </rPr>
      <t xml:space="preserve">
• Total figures that departments should budget for IT internal services in FY 2027 under Cost Element 60380 (IT Data) and 60370 (IT Telecom).  The information is sub-divided by IT portfolio for better understanding of value.
• The FY 2026 published rates may be found here for comparison:
    https://multco.us/budget/fy-2026-county-assets-cost-allocations</t>
    </r>
  </si>
  <si>
    <t>Adopted FY 2026 Department DCA IT Internal Service Charges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</si>
</sst>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&quot;$&quot;#,##0.00"/>
    <numFmt numFmtId="168" formatCode="_(* #,##0_);_(* \(#,##0\);_(* &quot;-&quot;??_);_(@_)"/>
    <numFmt numFmtId="169" formatCode="_(* #,##0_);_(* \(#,##0\);_(* &quot;-&quot;???_);_(@_)"/>
    <numFmt numFmtId="170" formatCode="0.000%"/>
    <numFmt numFmtId="171" formatCode="_(* #,##0.00_);_(* \(#,##0.00\);_(* &quot;-&quot;???_);_(@_)"/>
    <numFmt numFmtId="172" formatCode="_(* #,##0.000000000000000000000_);_(* \(#,##0.000000000000000000000\);_(* &quot;-&quot;???_);_(@_)"/>
    <numFmt numFmtId="173" formatCode="_(* #,##0.00_);_(* \(#,##0.00\);_(* &quot;-&quot;???.00_);_(@_)"/>
    <numFmt numFmtId="174" formatCode="&quot;$&quot;#,##0.000"/>
    <numFmt numFmtId="175" formatCode="0.0000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6" tint="0.39997558519241921"/>
      </left>
      <right/>
      <top style="thin">
        <color rgb="FF000000"/>
      </top>
      <bottom/>
      <diagonal/>
    </border>
    <border>
      <left/>
      <right style="thin">
        <color theme="6" tint="0.39997558519241921"/>
      </right>
      <top style="thin">
        <color rgb="FF000000"/>
      </top>
      <bottom/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 tint="0.39997558519241921"/>
      </right>
      <top style="thin">
        <color indexed="64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6" tint="0.39997558519241921"/>
      </bottom>
      <diagonal/>
    </border>
    <border>
      <left style="thin">
        <color rgb="FF000000"/>
      </left>
      <right style="thin">
        <color theme="6" tint="0.3999755851924192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2"/>
    <xf numFmtId="9" fontId="22" fillId="0" borderId="0" applyFont="0" applyFill="0" applyBorder="0" applyAlignment="0" applyProtection="0"/>
  </cellStyleXfs>
  <cellXfs count="166">
    <xf numFmtId="0" fontId="0" fillId="0" borderId="0" xfId="0" applyFont="1" applyAlignment="1"/>
    <xf numFmtId="0" fontId="1" fillId="2" borderId="2" xfId="2" applyFill="1"/>
    <xf numFmtId="0" fontId="1" fillId="2" borderId="2" xfId="2" applyFill="1" applyAlignment="1">
      <alignment vertical="top"/>
    </xf>
    <xf numFmtId="0" fontId="3" fillId="2" borderId="2" xfId="2" applyFont="1" applyFill="1" applyAlignment="1">
      <alignment wrapText="1"/>
    </xf>
    <xf numFmtId="0" fontId="1" fillId="2" borderId="2" xfId="2" applyFill="1" applyAlignment="1">
      <alignment wrapText="1"/>
    </xf>
    <xf numFmtId="0" fontId="1" fillId="2" borderId="2" xfId="2" applyFont="1" applyFill="1" applyAlignment="1">
      <alignment wrapText="1"/>
    </xf>
    <xf numFmtId="0" fontId="4" fillId="2" borderId="2" xfId="2" applyFont="1" applyFill="1" applyAlignment="1">
      <alignment wrapText="1"/>
    </xf>
    <xf numFmtId="0" fontId="7" fillId="2" borderId="2" xfId="2" applyNumberFormat="1" applyFont="1" applyFill="1"/>
    <xf numFmtId="0" fontId="6" fillId="2" borderId="2" xfId="2" applyNumberFormat="1" applyFont="1" applyFill="1" applyAlignment="1">
      <alignment horizontal="left" wrapText="1"/>
    </xf>
    <xf numFmtId="0" fontId="5" fillId="2" borderId="2" xfId="2" applyFont="1" applyFill="1" applyAlignment="1">
      <alignment wrapText="1"/>
    </xf>
    <xf numFmtId="0" fontId="9" fillId="2" borderId="2" xfId="2" applyNumberFormat="1" applyFont="1" applyFill="1" applyAlignment="1">
      <alignment horizontal="left" wrapText="1"/>
    </xf>
    <xf numFmtId="0" fontId="6" fillId="2" borderId="2" xfId="2" applyNumberFormat="1" applyFont="1" applyFill="1" applyAlignment="1">
      <alignment wrapText="1"/>
    </xf>
    <xf numFmtId="0" fontId="10" fillId="2" borderId="2" xfId="2" applyFont="1" applyFill="1" applyAlignment="1">
      <alignment vertical="top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43" fontId="13" fillId="3" borderId="23" xfId="0" applyNumberFormat="1" applyFont="1" applyFill="1" applyBorder="1" applyAlignment="1">
      <alignment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43" fontId="13" fillId="3" borderId="24" xfId="0" applyNumberFormat="1" applyFont="1" applyFill="1" applyBorder="1" applyAlignment="1">
      <alignment horizontal="center" vertical="center" wrapText="1"/>
    </xf>
    <xf numFmtId="38" fontId="13" fillId="0" borderId="0" xfId="0" applyNumberFormat="1" applyFont="1" applyFill="1"/>
    <xf numFmtId="0" fontId="13" fillId="0" borderId="0" xfId="0" applyFont="1" applyFill="1"/>
    <xf numFmtId="37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 wrapText="1"/>
    </xf>
    <xf numFmtId="164" fontId="15" fillId="4" borderId="7" xfId="0" applyNumberFormat="1" applyFont="1" applyFill="1" applyBorder="1" applyAlignment="1"/>
    <xf numFmtId="164" fontId="15" fillId="4" borderId="12" xfId="0" applyNumberFormat="1" applyFont="1" applyFill="1" applyBorder="1" applyAlignment="1"/>
    <xf numFmtId="164" fontId="15" fillId="4" borderId="8" xfId="0" applyNumberFormat="1" applyFont="1" applyFill="1" applyBorder="1" applyAlignment="1"/>
    <xf numFmtId="38" fontId="15" fillId="0" borderId="0" xfId="0" applyNumberFormat="1" applyFont="1" applyFill="1"/>
    <xf numFmtId="37" fontId="15" fillId="0" borderId="0" xfId="0" applyNumberFormat="1" applyFont="1" applyFill="1" applyAlignment="1">
      <alignment horizontal="center"/>
    </xf>
    <xf numFmtId="169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164" fontId="15" fillId="0" borderId="0" xfId="0" applyNumberFormat="1" applyFont="1" applyFill="1"/>
    <xf numFmtId="165" fontId="15" fillId="0" borderId="0" xfId="0" applyNumberFormat="1" applyFont="1" applyFill="1"/>
    <xf numFmtId="164" fontId="15" fillId="0" borderId="7" xfId="0" applyNumberFormat="1" applyFont="1" applyBorder="1" applyAlignment="1"/>
    <xf numFmtId="164" fontId="15" fillId="0" borderId="12" xfId="0" applyNumberFormat="1" applyFont="1" applyBorder="1" applyAlignment="1"/>
    <xf numFmtId="164" fontId="15" fillId="0" borderId="8" xfId="0" applyNumberFormat="1" applyFont="1" applyBorder="1" applyAlignment="1"/>
    <xf numFmtId="164" fontId="15" fillId="4" borderId="6" xfId="0" applyNumberFormat="1" applyFont="1" applyFill="1" applyBorder="1" applyAlignment="1"/>
    <xf numFmtId="164" fontId="13" fillId="0" borderId="7" xfId="1" applyNumberFormat="1" applyFont="1" applyBorder="1" applyAlignment="1"/>
    <xf numFmtId="164" fontId="13" fillId="0" borderId="13" xfId="1" applyNumberFormat="1" applyFont="1" applyBorder="1" applyAlignment="1"/>
    <xf numFmtId="164" fontId="13" fillId="0" borderId="5" xfId="1" applyNumberFormat="1" applyFont="1" applyBorder="1" applyAlignment="1"/>
    <xf numFmtId="170" fontId="15" fillId="0" borderId="0" xfId="0" applyNumberFormat="1" applyFont="1" applyFill="1"/>
    <xf numFmtId="164" fontId="15" fillId="0" borderId="6" xfId="0" applyNumberFormat="1" applyFont="1" applyBorder="1" applyAlignment="1"/>
    <xf numFmtId="164" fontId="13" fillId="4" borderId="7" xfId="1" applyNumberFormat="1" applyFont="1" applyFill="1" applyBorder="1" applyAlignment="1"/>
    <xf numFmtId="164" fontId="13" fillId="4" borderId="13" xfId="1" applyNumberFormat="1" applyFont="1" applyFill="1" applyBorder="1" applyAlignment="1"/>
    <xf numFmtId="164" fontId="13" fillId="4" borderId="5" xfId="1" applyNumberFormat="1" applyFont="1" applyFill="1" applyBorder="1" applyAlignment="1"/>
    <xf numFmtId="164" fontId="13" fillId="0" borderId="7" xfId="0" applyNumberFormat="1" applyFont="1" applyBorder="1" applyAlignment="1"/>
    <xf numFmtId="164" fontId="13" fillId="0" borderId="12" xfId="0" applyNumberFormat="1" applyFont="1" applyBorder="1" applyAlignment="1"/>
    <xf numFmtId="164" fontId="13" fillId="0" borderId="8" xfId="0" applyNumberFormat="1" applyFont="1" applyBorder="1" applyAlignment="1"/>
    <xf numFmtId="38" fontId="16" fillId="0" borderId="0" xfId="0" applyNumberFormat="1" applyFont="1" applyFill="1"/>
    <xf numFmtId="169" fontId="16" fillId="0" borderId="0" xfId="0" applyNumberFormat="1" applyFont="1" applyFill="1" applyAlignment="1">
      <alignment horizontal="center"/>
    </xf>
    <xf numFmtId="0" fontId="16" fillId="0" borderId="0" xfId="0" applyFont="1" applyFill="1"/>
    <xf numFmtId="164" fontId="13" fillId="0" borderId="3" xfId="1" applyNumberFormat="1" applyFont="1" applyBorder="1" applyAlignment="1"/>
    <xf numFmtId="164" fontId="13" fillId="4" borderId="3" xfId="1" applyNumberFormat="1" applyFont="1" applyFill="1" applyBorder="1" applyAlignment="1"/>
    <xf numFmtId="171" fontId="15" fillId="0" borderId="0" xfId="0" applyNumberFormat="1" applyFont="1" applyFill="1" applyAlignment="1">
      <alignment horizontal="center"/>
    </xf>
    <xf numFmtId="168" fontId="15" fillId="0" borderId="0" xfId="0" applyNumberFormat="1" applyFont="1" applyFill="1"/>
    <xf numFmtId="168" fontId="13" fillId="0" borderId="0" xfId="0" applyNumberFormat="1" applyFont="1" applyFill="1"/>
    <xf numFmtId="164" fontId="13" fillId="0" borderId="0" xfId="0" applyNumberFormat="1" applyFont="1" applyFill="1"/>
    <xf numFmtId="165" fontId="13" fillId="0" borderId="0" xfId="0" applyNumberFormat="1" applyFont="1" applyFill="1"/>
    <xf numFmtId="164" fontId="15" fillId="4" borderId="13" xfId="0" applyNumberFormat="1" applyFont="1" applyFill="1" applyBorder="1" applyAlignment="1"/>
    <xf numFmtId="164" fontId="15" fillId="4" borderId="5" xfId="0" applyNumberFormat="1" applyFont="1" applyFill="1" applyBorder="1" applyAlignment="1"/>
    <xf numFmtId="164" fontId="16" fillId="0" borderId="0" xfId="0" applyNumberFormat="1" applyFont="1" applyFill="1"/>
    <xf numFmtId="164" fontId="15" fillId="4" borderId="3" xfId="0" applyNumberFormat="1" applyFont="1" applyFill="1" applyBorder="1" applyAlignment="1"/>
    <xf numFmtId="172" fontId="15" fillId="0" borderId="0" xfId="0" applyNumberFormat="1" applyFont="1" applyFill="1" applyAlignment="1">
      <alignment horizontal="center"/>
    </xf>
    <xf numFmtId="164" fontId="15" fillId="0" borderId="13" xfId="0" applyNumberFormat="1" applyFont="1" applyBorder="1" applyAlignment="1"/>
    <xf numFmtId="164" fontId="15" fillId="0" borderId="5" xfId="0" applyNumberFormat="1" applyFont="1" applyBorder="1" applyAlignment="1"/>
    <xf numFmtId="38" fontId="17" fillId="0" borderId="0" xfId="0" applyNumberFormat="1" applyFont="1" applyFill="1"/>
    <xf numFmtId="172" fontId="17" fillId="0" borderId="0" xfId="0" applyNumberFormat="1" applyFont="1" applyFill="1" applyAlignment="1">
      <alignment horizontal="center"/>
    </xf>
    <xf numFmtId="0" fontId="17" fillId="0" borderId="0" xfId="0" applyFont="1" applyFill="1"/>
    <xf numFmtId="164" fontId="17" fillId="0" borderId="0" xfId="0" applyNumberFormat="1" applyFont="1" applyFill="1"/>
    <xf numFmtId="164" fontId="18" fillId="0" borderId="0" xfId="0" applyNumberFormat="1" applyFont="1" applyFill="1"/>
    <xf numFmtId="165" fontId="17" fillId="0" borderId="0" xfId="0" applyNumberFormat="1" applyFont="1" applyFill="1"/>
    <xf numFmtId="164" fontId="13" fillId="4" borderId="6" xfId="0" applyNumberFormat="1" applyFont="1" applyFill="1" applyBorder="1" applyAlignment="1"/>
    <xf numFmtId="164" fontId="13" fillId="4" borderId="13" xfId="0" applyNumberFormat="1" applyFont="1" applyFill="1" applyBorder="1" applyAlignment="1"/>
    <xf numFmtId="164" fontId="13" fillId="4" borderId="5" xfId="0" applyNumberFormat="1" applyFont="1" applyFill="1" applyBorder="1" applyAlignment="1"/>
    <xf numFmtId="164" fontId="13" fillId="0" borderId="6" xfId="0" applyNumberFormat="1" applyFont="1" applyBorder="1" applyAlignment="1"/>
    <xf numFmtId="164" fontId="13" fillId="0" borderId="13" xfId="0" applyNumberFormat="1" applyFont="1" applyBorder="1" applyAlignment="1"/>
    <xf numFmtId="164" fontId="13" fillId="0" borderId="5" xfId="0" applyNumberFormat="1" applyFont="1" applyBorder="1" applyAlignment="1"/>
    <xf numFmtId="171" fontId="17" fillId="0" borderId="0" xfId="0" applyNumberFormat="1" applyFont="1" applyFill="1" applyAlignment="1">
      <alignment horizontal="center"/>
    </xf>
    <xf numFmtId="173" fontId="17" fillId="0" borderId="0" xfId="0" applyNumberFormat="1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 applyFill="1"/>
    <xf numFmtId="173" fontId="15" fillId="0" borderId="0" xfId="0" applyNumberFormat="1" applyFont="1" applyFill="1" applyAlignment="1">
      <alignment horizontal="center"/>
    </xf>
    <xf numFmtId="164" fontId="13" fillId="4" borderId="7" xfId="0" applyNumberFormat="1" applyFont="1" applyFill="1" applyBorder="1" applyAlignment="1"/>
    <xf numFmtId="164" fontId="13" fillId="4" borderId="12" xfId="0" applyNumberFormat="1" applyFont="1" applyFill="1" applyBorder="1" applyAlignment="1"/>
    <xf numFmtId="164" fontId="13" fillId="4" borderId="8" xfId="0" applyNumberFormat="1" applyFont="1" applyFill="1" applyBorder="1" applyAlignment="1"/>
    <xf numFmtId="43" fontId="13" fillId="0" borderId="0" xfId="0" applyNumberFormat="1" applyFont="1" applyFill="1"/>
    <xf numFmtId="43" fontId="15" fillId="0" borderId="0" xfId="0" applyNumberFormat="1" applyFont="1" applyFill="1"/>
    <xf numFmtId="37" fontId="15" fillId="0" borderId="0" xfId="0" applyNumberFormat="1" applyFont="1" applyFill="1"/>
    <xf numFmtId="38" fontId="15" fillId="0" borderId="0" xfId="0" applyNumberFormat="1" applyFont="1" applyFill="1" applyAlignment="1">
      <alignment horizontal="center"/>
    </xf>
    <xf numFmtId="6" fontId="13" fillId="4" borderId="20" xfId="0" applyNumberFormat="1" applyFont="1" applyFill="1" applyBorder="1" applyAlignment="1">
      <alignment wrapText="1"/>
    </xf>
    <xf numFmtId="164" fontId="13" fillId="4" borderId="14" xfId="0" applyNumberFormat="1" applyFont="1" applyFill="1" applyBorder="1" applyAlignment="1">
      <alignment horizontal="right" wrapText="1"/>
    </xf>
    <xf numFmtId="44" fontId="15" fillId="0" borderId="0" xfId="0" applyNumberFormat="1" applyFont="1" applyFill="1"/>
    <xf numFmtId="164" fontId="13" fillId="0" borderId="0" xfId="0" applyNumberFormat="1" applyFont="1" applyFill="1" applyAlignment="1">
      <alignment horizontal="right"/>
    </xf>
    <xf numFmtId="1" fontId="15" fillId="0" borderId="0" xfId="0" applyNumberFormat="1" applyFont="1" applyFill="1"/>
    <xf numFmtId="167" fontId="15" fillId="0" borderId="0" xfId="0" applyNumberFormat="1" applyFont="1" applyFill="1" applyAlignment="1">
      <alignment horizontal="right"/>
    </xf>
    <xf numFmtId="174" fontId="15" fillId="0" borderId="0" xfId="0" applyNumberFormat="1" applyFont="1" applyFill="1" applyAlignment="1">
      <alignment horizontal="right"/>
    </xf>
    <xf numFmtId="165" fontId="15" fillId="0" borderId="0" xfId="0" applyNumberFormat="1" applyFont="1" applyFill="1" applyAlignment="1">
      <alignment horizontal="right"/>
    </xf>
    <xf numFmtId="0" fontId="11" fillId="0" borderId="0" xfId="0" applyFont="1" applyFill="1" applyAlignment="1"/>
    <xf numFmtId="0" fontId="12" fillId="0" borderId="2" xfId="0" applyFont="1" applyFill="1" applyBorder="1" applyAlignment="1">
      <alignment horizontal="left"/>
    </xf>
    <xf numFmtId="44" fontId="12" fillId="0" borderId="2" xfId="0" applyNumberFormat="1" applyFont="1" applyFill="1" applyBorder="1" applyAlignme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3" fillId="3" borderId="21" xfId="0" applyFont="1" applyFill="1" applyBorder="1" applyAlignment="1">
      <alignment horizontal="left" wrapText="1"/>
    </xf>
    <xf numFmtId="0" fontId="13" fillId="3" borderId="22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/>
    </xf>
    <xf numFmtId="0" fontId="15" fillId="0" borderId="0" xfId="0" applyFont="1"/>
    <xf numFmtId="0" fontId="15" fillId="4" borderId="21" xfId="0" applyFont="1" applyFill="1" applyBorder="1" applyAlignment="1">
      <alignment horizontal="left"/>
    </xf>
    <xf numFmtId="0" fontId="20" fillId="4" borderId="22" xfId="0" applyFont="1" applyFill="1" applyBorder="1" applyAlignment="1">
      <alignment wrapText="1"/>
    </xf>
    <xf numFmtId="10" fontId="20" fillId="4" borderId="12" xfId="0" applyNumberFormat="1" applyFont="1" applyFill="1" applyBorder="1" applyAlignment="1">
      <alignment horizontal="right" wrapText="1"/>
    </xf>
    <xf numFmtId="0" fontId="20" fillId="4" borderId="12" xfId="0" applyFont="1" applyFill="1" applyBorder="1" applyAlignment="1">
      <alignment horizontal="right" wrapText="1"/>
    </xf>
    <xf numFmtId="9" fontId="20" fillId="4" borderId="8" xfId="0" applyNumberFormat="1" applyFont="1" applyFill="1" applyBorder="1" applyAlignment="1">
      <alignment horizontal="right" wrapText="1"/>
    </xf>
    <xf numFmtId="0" fontId="15" fillId="0" borderId="21" xfId="0" applyFont="1" applyBorder="1" applyAlignment="1">
      <alignment horizontal="left"/>
    </xf>
    <xf numFmtId="0" fontId="20" fillId="0" borderId="22" xfId="0" applyFont="1" applyBorder="1" applyAlignment="1">
      <alignment wrapText="1"/>
    </xf>
    <xf numFmtId="10" fontId="20" fillId="0" borderId="13" xfId="0" applyNumberFormat="1" applyFont="1" applyBorder="1" applyAlignment="1">
      <alignment horizontal="right" wrapText="1"/>
    </xf>
    <xf numFmtId="0" fontId="20" fillId="0" borderId="13" xfId="0" applyFont="1" applyBorder="1" applyAlignment="1">
      <alignment horizontal="right" wrapText="1"/>
    </xf>
    <xf numFmtId="9" fontId="20" fillId="0" borderId="5" xfId="0" applyNumberFormat="1" applyFont="1" applyBorder="1" applyAlignment="1">
      <alignment horizontal="right" wrapText="1"/>
    </xf>
    <xf numFmtId="10" fontId="20" fillId="4" borderId="13" xfId="0" applyNumberFormat="1" applyFont="1" applyFill="1" applyBorder="1" applyAlignment="1">
      <alignment horizontal="right" wrapText="1"/>
    </xf>
    <xf numFmtId="0" fontId="20" fillId="4" borderId="13" xfId="0" applyFont="1" applyFill="1" applyBorder="1" applyAlignment="1">
      <alignment horizontal="right" wrapText="1"/>
    </xf>
    <xf numFmtId="9" fontId="20" fillId="4" borderId="5" xfId="0" applyNumberFormat="1" applyFont="1" applyFill="1" applyBorder="1" applyAlignment="1">
      <alignment horizontal="right" wrapText="1"/>
    </xf>
    <xf numFmtId="0" fontId="20" fillId="4" borderId="5" xfId="0" applyFont="1" applyFill="1" applyBorder="1" applyAlignment="1">
      <alignment horizontal="right" wrapText="1"/>
    </xf>
    <xf numFmtId="6" fontId="15" fillId="4" borderId="21" xfId="0" applyNumberFormat="1" applyFont="1" applyFill="1" applyBorder="1" applyAlignment="1">
      <alignment horizontal="left"/>
    </xf>
    <xf numFmtId="166" fontId="15" fillId="0" borderId="0" xfId="0" applyNumberFormat="1" applyFont="1"/>
    <xf numFmtId="10" fontId="15" fillId="0" borderId="0" xfId="0" applyNumberFormat="1" applyFont="1"/>
    <xf numFmtId="6" fontId="15" fillId="0" borderId="21" xfId="0" applyNumberFormat="1" applyFont="1" applyBorder="1" applyAlignment="1">
      <alignment horizontal="left"/>
    </xf>
    <xf numFmtId="6" fontId="20" fillId="0" borderId="22" xfId="0" applyNumberFormat="1" applyFont="1" applyBorder="1" applyAlignment="1">
      <alignment wrapText="1"/>
    </xf>
    <xf numFmtId="3" fontId="20" fillId="0" borderId="13" xfId="0" applyNumberFormat="1" applyFont="1" applyBorder="1" applyAlignment="1">
      <alignment horizontal="right" wrapText="1"/>
    </xf>
    <xf numFmtId="3" fontId="20" fillId="0" borderId="5" xfId="0" applyNumberFormat="1" applyFont="1" applyBorder="1" applyAlignment="1">
      <alignment horizontal="right" wrapText="1"/>
    </xf>
    <xf numFmtId="167" fontId="15" fillId="0" borderId="0" xfId="0" applyNumberFormat="1" applyFont="1"/>
    <xf numFmtId="6" fontId="20" fillId="4" borderId="22" xfId="0" applyNumberFormat="1" applyFont="1" applyFill="1" applyBorder="1" applyAlignment="1">
      <alignment wrapText="1"/>
    </xf>
    <xf numFmtId="175" fontId="20" fillId="4" borderId="13" xfId="0" applyNumberFormat="1" applyFont="1" applyFill="1" applyBorder="1" applyAlignment="1">
      <alignment horizontal="right" wrapText="1"/>
    </xf>
    <xf numFmtId="2" fontId="20" fillId="4" borderId="5" xfId="0" applyNumberFormat="1" applyFont="1" applyFill="1" applyBorder="1" applyAlignment="1">
      <alignment horizontal="right" wrapText="1"/>
    </xf>
    <xf numFmtId="2" fontId="20" fillId="0" borderId="5" xfId="0" applyNumberFormat="1" applyFont="1" applyBorder="1" applyAlignment="1">
      <alignment horizontal="right" wrapText="1"/>
    </xf>
    <xf numFmtId="0" fontId="15" fillId="4" borderId="21" xfId="0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right" wrapText="1"/>
    </xf>
    <xf numFmtId="3" fontId="20" fillId="4" borderId="5" xfId="0" applyNumberFormat="1" applyFont="1" applyFill="1" applyBorder="1" applyAlignment="1">
      <alignment horizontal="right" wrapText="1"/>
    </xf>
    <xf numFmtId="0" fontId="13" fillId="0" borderId="21" xfId="0" applyFont="1" applyBorder="1" applyAlignment="1">
      <alignment horizontal="left"/>
    </xf>
    <xf numFmtId="0" fontId="20" fillId="4" borderId="15" xfId="0" applyFont="1" applyFill="1" applyBorder="1" applyAlignment="1">
      <alignment horizontal="right" wrapText="1"/>
    </xf>
    <xf numFmtId="0" fontId="20" fillId="4" borderId="16" xfId="0" applyFont="1" applyFill="1" applyBorder="1" applyAlignment="1">
      <alignment horizontal="right" wrapText="1"/>
    </xf>
    <xf numFmtId="6" fontId="20" fillId="0" borderId="22" xfId="0" applyNumberFormat="1" applyFont="1" applyBorder="1" applyAlignment="1">
      <alignment horizontal="right" wrapText="1"/>
    </xf>
    <xf numFmtId="6" fontId="15" fillId="0" borderId="0" xfId="0" applyNumberFormat="1" applyFont="1"/>
    <xf numFmtId="6" fontId="20" fillId="4" borderId="22" xfId="0" applyNumberFormat="1" applyFont="1" applyFill="1" applyBorder="1" applyAlignment="1">
      <alignment horizontal="right" wrapText="1"/>
    </xf>
    <xf numFmtId="0" fontId="20" fillId="0" borderId="5" xfId="0" applyFont="1" applyBorder="1" applyAlignment="1">
      <alignment horizontal="right" wrapText="1"/>
    </xf>
    <xf numFmtId="3" fontId="20" fillId="4" borderId="17" xfId="0" applyNumberFormat="1" applyFont="1" applyFill="1" applyBorder="1" applyAlignment="1">
      <alignment horizontal="right" wrapText="1"/>
    </xf>
    <xf numFmtId="0" fontId="20" fillId="4" borderId="17" xfId="0" applyFont="1" applyFill="1" applyBorder="1" applyAlignment="1">
      <alignment horizontal="right" wrapText="1"/>
    </xf>
    <xf numFmtId="3" fontId="20" fillId="4" borderId="18" xfId="0" applyNumberFormat="1" applyFont="1" applyFill="1" applyBorder="1" applyAlignment="1">
      <alignment horizontal="right" wrapText="1"/>
    </xf>
    <xf numFmtId="0" fontId="20" fillId="0" borderId="22" xfId="0" applyFont="1" applyBorder="1" applyAlignment="1">
      <alignment vertical="center"/>
    </xf>
    <xf numFmtId="8" fontId="20" fillId="0" borderId="22" xfId="0" applyNumberFormat="1" applyFont="1" applyBorder="1" applyAlignment="1">
      <alignment horizontal="right" wrapText="1"/>
    </xf>
    <xf numFmtId="0" fontId="15" fillId="0" borderId="21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right"/>
    </xf>
    <xf numFmtId="0" fontId="20" fillId="0" borderId="13" xfId="0" applyFont="1" applyFill="1" applyBorder="1" applyAlignment="1">
      <alignment horizontal="right" wrapText="1"/>
    </xf>
    <xf numFmtId="164" fontId="15" fillId="4" borderId="25" xfId="0" applyNumberFormat="1" applyFont="1" applyFill="1" applyBorder="1" applyAlignment="1"/>
    <xf numFmtId="164" fontId="13" fillId="0" borderId="4" xfId="1" applyNumberFormat="1" applyFont="1" applyBorder="1" applyAlignment="1"/>
    <xf numFmtId="164" fontId="13" fillId="0" borderId="19" xfId="1" applyNumberFormat="1" applyFont="1" applyBorder="1" applyAlignment="1"/>
    <xf numFmtId="0" fontId="20" fillId="0" borderId="15" xfId="0" applyFont="1" applyBorder="1" applyAlignment="1">
      <alignment horizontal="right" wrapText="1"/>
    </xf>
    <xf numFmtId="3" fontId="20" fillId="0" borderId="14" xfId="0" applyNumberFormat="1" applyFont="1" applyBorder="1" applyAlignment="1">
      <alignment horizontal="right" wrapText="1"/>
    </xf>
    <xf numFmtId="3" fontId="20" fillId="0" borderId="15" xfId="0" applyNumberFormat="1" applyFont="1" applyBorder="1" applyAlignment="1">
      <alignment horizontal="right" wrapText="1"/>
    </xf>
    <xf numFmtId="3" fontId="20" fillId="0" borderId="16" xfId="0" applyNumberFormat="1" applyFont="1" applyBorder="1" applyAlignment="1">
      <alignment horizontal="right" wrapText="1"/>
    </xf>
    <xf numFmtId="1" fontId="20" fillId="0" borderId="15" xfId="0" applyNumberFormat="1" applyFont="1" applyBorder="1" applyAlignment="1">
      <alignment horizontal="right" wrapText="1"/>
    </xf>
    <xf numFmtId="1" fontId="20" fillId="0" borderId="14" xfId="0" applyNumberFormat="1" applyFont="1" applyBorder="1" applyAlignment="1">
      <alignment horizontal="right" wrapText="1"/>
    </xf>
    <xf numFmtId="9" fontId="20" fillId="0" borderId="5" xfId="3" applyFont="1" applyBorder="1" applyAlignment="1">
      <alignment horizontal="right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46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  <bottom style="double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  <bottom style="double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</font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wholeTable" dxfId="45"/>
    </tableStyle>
    <tableStyle name="Table Style3" pivot="0" count="0" xr9:uid="{00000000-0011-0000-FFFF-FFFF02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2.%20Fiscal%20Year%20Specific%20(past%20practice%20under%20review)\In%20Development%20-%20FY18\Manager%20Submissions\2.%20Files%20Received\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Budget\FPM%20Ops%20Working%20Folder\FY17\Post%20Big%20Release\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as3\dcm\Budget\FPM%20Ops%20Working%20Folder\2.%20Fiscal%20Year%20Specific%20(past%20practice%20under%20review)\In%20Development%20-%20FY18\Manager%20Submissions\3.%20Manager%20Submission%20Versions\FY18%20Fund%203505%20Combined%20Submissions%2011.20.16%20Updates.xlsx?8D9ABF37" TargetMode="External"/><Relationship Id="rId1" Type="http://schemas.openxmlformats.org/officeDocument/2006/relationships/externalLinkPath" Target="file:///\\8D9ABF37\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M\IT%20Budget%20Review\FY11\Copy%20of%20FY11%20Current%20Year%20Estimates%20(CYEs)\Salary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  <sheetName val="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P63" totalsRowShown="0" headerRowDxfId="44" dataDxfId="43" tableBorderDxfId="42">
  <autoFilter ref="A2:P63" xr:uid="{00000000-0009-0000-0100-000004000000}"/>
  <tableColumns count="16">
    <tableColumn id="1" xr3:uid="{00000000-0010-0000-0000-000001000000}" name="FY 2027 Department DCA IT Internal Service Charges Allocation" dataDxfId="41"/>
    <tableColumn id="17" xr3:uid="{A2BE8E5C-CCA9-4745-ABCE-4055B562739C}" name="DA"/>
    <tableColumn id="18" xr3:uid="{9E9D7138-7601-495F-989C-E5D3B9A00401}" name="DCA"/>
    <tableColumn id="2" xr3:uid="{00000000-0010-0000-0000-000002000000}" name="DCHS" dataDxfId="40"/>
    <tableColumn id="3" xr3:uid="{00000000-0010-0000-0000-000003000000}" name="DCJ" dataDxfId="39"/>
    <tableColumn id="4" xr3:uid="{00000000-0010-0000-0000-000004000000}" name="DCM" dataDxfId="38"/>
    <tableColumn id="19" xr3:uid="{8D47B28A-ED77-4946-ABE8-42FB32664F3C}" name="DCS"/>
    <tableColumn id="8" xr3:uid="{00000000-0010-0000-0000-000008000000}" name="Health" dataDxfId="37"/>
    <tableColumn id="20" xr3:uid="{99918165-1629-4162-B565-A371040EF389}" name="JOHS"/>
    <tableColumn id="9" xr3:uid="{00000000-0010-0000-0000-000009000000}" name="Lib - Staff" dataDxfId="36"/>
    <tableColumn id="10" xr3:uid="{00000000-0010-0000-0000-00000A000000}" name="Lib - Public" dataDxfId="35"/>
    <tableColumn id="12" xr3:uid="{00000000-0010-0000-0000-00000C000000}" name="MCSO" dataDxfId="34"/>
    <tableColumn id="21" xr3:uid="{45019872-5238-4F1E-8E3A-793B1543BA92}" name="NOND"/>
    <tableColumn id="13" xr3:uid="{00000000-0010-0000-0000-00000D000000}" name="DSS-J" dataDxfId="33"/>
    <tableColumn id="15" xr3:uid="{00000000-0010-0000-0000-00000F000000}" name="External" dataDxfId="32"/>
    <tableColumn id="16" xr3:uid="{00000000-0010-0000-0000-000010000000}" name="Total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E1B121-0E6F-4AEE-8819-8490C0451093}" name="Table48" displayName="Table48" ref="A65:P125" totalsRowShown="0" headerRowDxfId="30" dataDxfId="29" tableBorderDxfId="28">
  <autoFilter ref="A65:P125" xr:uid="{53E96C6F-ED7C-4FAB-B3E6-8FC1C705F196}"/>
  <tableColumns count="16">
    <tableColumn id="1" xr3:uid="{B103A68A-4EBB-4AEE-A50F-71973B693E50}" name="Adopted FY 2026 Department DCA IT Internal Service Charges Allocation" dataDxfId="27"/>
    <tableColumn id="17" xr3:uid="{704BA4AA-733A-4307-9E2F-835595BAB4B3}" name="DA"/>
    <tableColumn id="18" xr3:uid="{4F507581-AEDF-462A-BD60-A06543DFA824}" name="DCA"/>
    <tableColumn id="2" xr3:uid="{C604024F-D819-49C8-9B48-968E765E0222}" name="DCHS" dataDxfId="26"/>
    <tableColumn id="3" xr3:uid="{93367C82-72E1-4985-A388-28D5CF1F59A8}" name="DCJ" dataDxfId="25"/>
    <tableColumn id="4" xr3:uid="{B5590F21-EC17-4AC2-B7AA-24106EA11288}" name="DCM" dataDxfId="24"/>
    <tableColumn id="19" xr3:uid="{0B870A7A-CC12-40F2-82D1-8AD204A13BF7}" name="DCS"/>
    <tableColumn id="8" xr3:uid="{563C48A7-4079-4C86-A5BF-E3488C13B844}" name="Health" dataDxfId="23"/>
    <tableColumn id="20" xr3:uid="{A72F02EA-DC16-4304-9EA3-72601596E9E4}" name="JOHS"/>
    <tableColumn id="9" xr3:uid="{E6EF584B-8A51-47D9-8462-79BFFEE7276A}" name="Lib - Staff" dataDxfId="22"/>
    <tableColumn id="10" xr3:uid="{615DB0E4-BE08-47DD-A74D-5938E7BA3E76}" name="Lib - Public" dataDxfId="21"/>
    <tableColumn id="12" xr3:uid="{75FC33F9-4532-4C6D-80C4-59867E68FC44}" name="MCSO" dataDxfId="20"/>
    <tableColumn id="21" xr3:uid="{A7731F67-6B35-4C92-BF5D-916CD0380E00}" name="NOND"/>
    <tableColumn id="13" xr3:uid="{5F9DCC70-1656-4E8E-A11F-181B2F7B2029}" name="DSS-J" dataDxfId="19"/>
    <tableColumn id="15" xr3:uid="{58A0D5B2-88B1-4F2C-9303-4A04B21EE9EA}" name="External" dataDxfId="18"/>
    <tableColumn id="16" xr3:uid="{8A5539B2-D50E-4B61-89D9-E72AF922956A}" name="Total" dataDxfId="17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S51" totalsRowShown="0" headerRowDxfId="16" dataDxfId="15" tableBorderDxfId="14">
  <autoFilter ref="A2:S51" xr:uid="{00000000-0009-0000-0100-000003000000}"/>
  <tableColumns count="19">
    <tableColumn id="1" xr3:uid="{00000000-0010-0000-0200-000001000000}" name="FY26 Projected Allocations" dataDxfId="13"/>
    <tableColumn id="2" xr3:uid="{00000000-0010-0000-0200-000002000000}" name="Driver" dataDxfId="12"/>
    <tableColumn id="3" xr3:uid="{00000000-0010-0000-0200-000003000000}" name="Service_x000a_Rate per unit value" dataDxfId="11"/>
    <tableColumn id="20" xr3:uid="{A952F591-30D8-42A1-A014-5B13583626F0}" name="DA"/>
    <tableColumn id="22" xr3:uid="{558B570E-1766-4B9C-A1AD-E34A5A125D3F}" name="DCA"/>
    <tableColumn id="4" xr3:uid="{00000000-0010-0000-0200-000004000000}" name="DCHS" dataDxfId="10"/>
    <tableColumn id="5" xr3:uid="{00000000-0010-0000-0200-000005000000}" name="DCJ" dataDxfId="9"/>
    <tableColumn id="6" xr3:uid="{00000000-0010-0000-0200-000006000000}" name="DCM" dataDxfId="8"/>
    <tableColumn id="23" xr3:uid="{2C7C774C-8CDD-46AA-AFD3-884E8CEF399D}" name="DCS"/>
    <tableColumn id="7" xr3:uid="{00000000-0010-0000-0200-000007000000}" name="Health" dataDxfId="7"/>
    <tableColumn id="8" xr3:uid="{00000000-0010-0000-0200-000008000000}" name="JOHS" dataDxfId="6"/>
    <tableColumn id="11" xr3:uid="{00000000-0010-0000-0200-00000B000000}" name="Lib - Staff" dataDxfId="5"/>
    <tableColumn id="12" xr3:uid="{00000000-0010-0000-0200-00000C000000}" name="Lib - Public" dataDxfId="4"/>
    <tableColumn id="15" xr3:uid="{00000000-0010-0000-0200-00000F000000}" name="MCSO" dataDxfId="3"/>
    <tableColumn id="24" xr3:uid="{F9D8509A-1294-4B32-BF48-BA2287A3CFD1}" name="NOND"/>
    <tableColumn id="16" xr3:uid="{00000000-0010-0000-0200-000010000000}" name="DSS-J" dataDxfId="2"/>
    <tableColumn id="25" xr3:uid="{E9D2CB18-0FA5-42AB-B84B-495151D3F0DF}" name="External"/>
    <tableColumn id="17" xr3:uid="{00000000-0010-0000-0200-000011000000}" name="IT and Enterprise" dataDxfId="1"/>
    <tableColumn id="19" xr3:uid="{00000000-0010-0000-0200-000013000000}" name="Total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A10"/>
  <sheetViews>
    <sheetView tabSelected="1" zoomScaleNormal="100" workbookViewId="0">
      <selection activeCell="A4" sqref="A4"/>
    </sheetView>
  </sheetViews>
  <sheetFormatPr defaultColWidth="9.08984375" defaultRowHeight="14.5" x14ac:dyDescent="0.35"/>
  <cols>
    <col min="1" max="1" width="130.08984375" style="1" customWidth="1"/>
    <col min="2" max="16384" width="9.08984375" style="1"/>
  </cols>
  <sheetData>
    <row r="1" spans="1:1" ht="20.399999999999999" customHeight="1" x14ac:dyDescent="0.45">
      <c r="A1" s="7" t="s">
        <v>132</v>
      </c>
    </row>
    <row r="2" spans="1:1" ht="60" customHeight="1" x14ac:dyDescent="0.35">
      <c r="A2" s="11" t="s">
        <v>123</v>
      </c>
    </row>
    <row r="3" spans="1:1" ht="29.4" customHeight="1" x14ac:dyDescent="0.45">
      <c r="A3" s="7" t="s">
        <v>71</v>
      </c>
    </row>
    <row r="4" spans="1:1" s="2" customFormat="1" ht="106" x14ac:dyDescent="0.35">
      <c r="A4" s="10" t="s">
        <v>133</v>
      </c>
    </row>
    <row r="5" spans="1:1" ht="50" customHeight="1" x14ac:dyDescent="0.35">
      <c r="A5" s="8" t="s">
        <v>106</v>
      </c>
    </row>
    <row r="6" spans="1:1" ht="26" customHeight="1" x14ac:dyDescent="0.45">
      <c r="A6" s="9" t="s">
        <v>100</v>
      </c>
    </row>
    <row r="7" spans="1:1" x14ac:dyDescent="0.35">
      <c r="A7" s="4"/>
    </row>
    <row r="8" spans="1:1" x14ac:dyDescent="0.35">
      <c r="A8" s="3"/>
    </row>
    <row r="9" spans="1:1" x14ac:dyDescent="0.35">
      <c r="A9" s="5"/>
    </row>
    <row r="10" spans="1:1" x14ac:dyDescent="0.35">
      <c r="A10" s="6"/>
    </row>
  </sheetData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26"/>
  <sheetViews>
    <sheetView showGridLines="0" zoomScale="77" zoomScaleNormal="77" workbookViewId="0">
      <pane xSplit="1" ySplit="2" topLeftCell="B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12.54296875" defaultRowHeight="15.5" outlineLevelRow="1" x14ac:dyDescent="0.35"/>
  <cols>
    <col min="1" max="1" width="101.453125" style="100" customWidth="1"/>
    <col min="2" max="16" width="15.08984375" style="14" customWidth="1"/>
    <col min="17" max="17" width="11.36328125" style="14" customWidth="1"/>
    <col min="18" max="18" width="14.90625" style="14" customWidth="1"/>
    <col min="19" max="19" width="11.453125" style="14" customWidth="1"/>
    <col min="20" max="20" width="8" style="14" customWidth="1"/>
    <col min="21" max="21" width="14.453125" style="14" customWidth="1"/>
    <col min="22" max="22" width="15" style="14" customWidth="1"/>
    <col min="23" max="23" width="9.08984375" style="14" customWidth="1"/>
    <col min="24" max="24" width="1.453125" style="14" customWidth="1"/>
    <col min="25" max="25" width="33.36328125" style="14" customWidth="1"/>
    <col min="26" max="26" width="11" style="14" customWidth="1"/>
    <col min="27" max="16384" width="12.54296875" style="14"/>
  </cols>
  <sheetData>
    <row r="1" spans="1:26" x14ac:dyDescent="0.35">
      <c r="A1" s="13" t="s">
        <v>124</v>
      </c>
    </row>
    <row r="2" spans="1:26" x14ac:dyDescent="0.35">
      <c r="A2" s="15" t="s">
        <v>126</v>
      </c>
      <c r="B2" s="16" t="s">
        <v>110</v>
      </c>
      <c r="C2" s="16" t="s">
        <v>7</v>
      </c>
      <c r="D2" s="16" t="s">
        <v>0</v>
      </c>
      <c r="E2" s="16" t="s">
        <v>1</v>
      </c>
      <c r="F2" s="16" t="s">
        <v>2</v>
      </c>
      <c r="G2" s="16" t="s">
        <v>4</v>
      </c>
      <c r="H2" s="16" t="s">
        <v>5</v>
      </c>
      <c r="I2" s="16" t="s">
        <v>46</v>
      </c>
      <c r="J2" s="16" t="s">
        <v>47</v>
      </c>
      <c r="K2" s="16" t="s">
        <v>48</v>
      </c>
      <c r="L2" s="16" t="s">
        <v>6</v>
      </c>
      <c r="M2" s="16" t="s">
        <v>3</v>
      </c>
      <c r="N2" s="16" t="s">
        <v>15</v>
      </c>
      <c r="O2" s="16" t="s">
        <v>8</v>
      </c>
      <c r="P2" s="17" t="s">
        <v>9</v>
      </c>
      <c r="Q2" s="18"/>
      <c r="R2" s="19"/>
      <c r="S2" s="20"/>
      <c r="T2" s="19"/>
      <c r="U2" s="21"/>
      <c r="V2" s="21"/>
      <c r="W2" s="21"/>
      <c r="X2" s="19"/>
      <c r="Y2" s="22"/>
      <c r="Z2" s="19"/>
    </row>
    <row r="3" spans="1:26" x14ac:dyDescent="0.35">
      <c r="A3" s="23" t="s">
        <v>117</v>
      </c>
      <c r="B3" s="24">
        <v>29368</v>
      </c>
      <c r="C3" s="24">
        <v>54128</v>
      </c>
      <c r="D3" s="24">
        <v>222656</v>
      </c>
      <c r="E3" s="24">
        <v>1213697</v>
      </c>
      <c r="F3" s="24">
        <v>73707</v>
      </c>
      <c r="G3" s="24">
        <v>53553</v>
      </c>
      <c r="H3" s="24">
        <v>480246</v>
      </c>
      <c r="I3" s="24">
        <v>26105</v>
      </c>
      <c r="J3" s="24">
        <v>135513</v>
      </c>
      <c r="K3" s="24">
        <v>0</v>
      </c>
      <c r="L3" s="24">
        <v>1147315</v>
      </c>
      <c r="M3" s="24">
        <v>37045</v>
      </c>
      <c r="N3" s="24">
        <v>363983</v>
      </c>
      <c r="O3" s="24">
        <v>0</v>
      </c>
      <c r="P3" s="25">
        <f>SUM(B3:O3)</f>
        <v>3837316</v>
      </c>
      <c r="Q3" s="26"/>
      <c r="R3" s="27"/>
      <c r="S3" s="28"/>
      <c r="T3" s="29"/>
      <c r="U3" s="30"/>
      <c r="V3" s="30"/>
      <c r="W3" s="31"/>
      <c r="X3" s="29"/>
      <c r="Y3" s="29"/>
      <c r="Z3" s="29"/>
    </row>
    <row r="4" spans="1:26" x14ac:dyDescent="0.35">
      <c r="A4" s="32" t="s">
        <v>118</v>
      </c>
      <c r="B4" s="33">
        <v>151694</v>
      </c>
      <c r="C4" s="33">
        <v>279592</v>
      </c>
      <c r="D4" s="33">
        <v>1150096</v>
      </c>
      <c r="E4" s="33">
        <v>577031</v>
      </c>
      <c r="F4" s="33">
        <v>380721</v>
      </c>
      <c r="G4" s="33">
        <v>276618</v>
      </c>
      <c r="H4" s="33">
        <v>2480637</v>
      </c>
      <c r="I4" s="33">
        <v>134839</v>
      </c>
      <c r="J4" s="33">
        <v>699972</v>
      </c>
      <c r="K4" s="33">
        <v>0</v>
      </c>
      <c r="L4" s="33">
        <v>539107</v>
      </c>
      <c r="M4" s="33">
        <v>191352</v>
      </c>
      <c r="N4" s="33">
        <v>0</v>
      </c>
      <c r="O4" s="33">
        <v>0</v>
      </c>
      <c r="P4" s="34">
        <f t="shared" ref="P4:P22" si="0">SUM(B4:O4)</f>
        <v>6861659</v>
      </c>
      <c r="Q4" s="26"/>
      <c r="R4" s="27"/>
      <c r="S4" s="28"/>
      <c r="T4" s="29"/>
      <c r="U4" s="30"/>
      <c r="V4" s="30"/>
      <c r="W4" s="31"/>
      <c r="X4" s="29"/>
      <c r="Y4" s="29"/>
      <c r="Z4" s="29"/>
    </row>
    <row r="5" spans="1:26" x14ac:dyDescent="0.35">
      <c r="A5" s="23" t="s">
        <v>119</v>
      </c>
      <c r="B5" s="24">
        <v>54077</v>
      </c>
      <c r="C5" s="24">
        <v>99672</v>
      </c>
      <c r="D5" s="24">
        <v>1525768</v>
      </c>
      <c r="E5" s="24">
        <v>205706</v>
      </c>
      <c r="F5" s="24">
        <v>135723</v>
      </c>
      <c r="G5" s="24">
        <v>98611</v>
      </c>
      <c r="H5" s="24">
        <v>1313465</v>
      </c>
      <c r="I5" s="24">
        <v>348469</v>
      </c>
      <c r="J5" s="24">
        <v>249533</v>
      </c>
      <c r="K5" s="24">
        <v>0</v>
      </c>
      <c r="L5" s="24">
        <v>192186</v>
      </c>
      <c r="M5" s="24">
        <v>68215</v>
      </c>
      <c r="N5" s="24">
        <v>0</v>
      </c>
      <c r="O5" s="24">
        <v>0</v>
      </c>
      <c r="P5" s="25">
        <f t="shared" si="0"/>
        <v>4291425</v>
      </c>
      <c r="Q5" s="26"/>
      <c r="R5" s="27"/>
      <c r="S5" s="28"/>
      <c r="T5" s="29"/>
      <c r="U5" s="30"/>
      <c r="V5" s="30"/>
      <c r="W5" s="31"/>
      <c r="X5" s="29"/>
      <c r="Y5" s="29"/>
      <c r="Z5" s="29"/>
    </row>
    <row r="6" spans="1:26" x14ac:dyDescent="0.35">
      <c r="A6" s="32" t="s">
        <v>120</v>
      </c>
      <c r="B6" s="33">
        <v>61350</v>
      </c>
      <c r="C6" s="33">
        <v>127054</v>
      </c>
      <c r="D6" s="33">
        <v>479114</v>
      </c>
      <c r="E6" s="33">
        <v>247348</v>
      </c>
      <c r="F6" s="33">
        <v>153976</v>
      </c>
      <c r="G6" s="33">
        <v>156603</v>
      </c>
      <c r="H6" s="33">
        <v>1003251</v>
      </c>
      <c r="I6" s="33">
        <v>68511</v>
      </c>
      <c r="J6" s="33">
        <v>283092</v>
      </c>
      <c r="K6" s="33">
        <v>0</v>
      </c>
      <c r="L6" s="33">
        <v>218033</v>
      </c>
      <c r="M6" s="33">
        <v>77389</v>
      </c>
      <c r="N6" s="33">
        <v>0</v>
      </c>
      <c r="O6" s="33">
        <v>0</v>
      </c>
      <c r="P6" s="34">
        <f t="shared" si="0"/>
        <v>2875721</v>
      </c>
      <c r="Q6" s="26"/>
      <c r="R6" s="27"/>
      <c r="S6" s="28"/>
      <c r="T6" s="29"/>
      <c r="U6" s="30"/>
      <c r="V6" s="30"/>
      <c r="W6" s="31"/>
      <c r="X6" s="29"/>
      <c r="Y6" s="29"/>
      <c r="Z6" s="29"/>
    </row>
    <row r="7" spans="1:26" x14ac:dyDescent="0.35">
      <c r="A7" s="23" t="s">
        <v>53</v>
      </c>
      <c r="B7" s="24">
        <v>20772</v>
      </c>
      <c r="C7" s="24">
        <v>38285</v>
      </c>
      <c r="D7" s="24">
        <v>157486</v>
      </c>
      <c r="E7" s="24">
        <v>79014</v>
      </c>
      <c r="F7" s="24">
        <v>52133</v>
      </c>
      <c r="G7" s="24">
        <v>37878</v>
      </c>
      <c r="H7" s="24">
        <v>339681</v>
      </c>
      <c r="I7" s="24">
        <v>18464</v>
      </c>
      <c r="J7" s="24">
        <v>95849</v>
      </c>
      <c r="K7" s="24">
        <v>0</v>
      </c>
      <c r="L7" s="24">
        <v>73822</v>
      </c>
      <c r="M7" s="24">
        <v>26202</v>
      </c>
      <c r="N7" s="24">
        <v>0</v>
      </c>
      <c r="O7" s="24">
        <v>0</v>
      </c>
      <c r="P7" s="25">
        <f t="shared" si="0"/>
        <v>939586</v>
      </c>
      <c r="Q7" s="26"/>
      <c r="R7" s="27"/>
      <c r="S7" s="28"/>
      <c r="T7" s="29"/>
      <c r="U7" s="30"/>
      <c r="V7" s="30"/>
      <c r="W7" s="31"/>
      <c r="X7" s="29"/>
      <c r="Y7" s="29"/>
      <c r="Z7" s="29"/>
    </row>
    <row r="8" spans="1:26" x14ac:dyDescent="0.35">
      <c r="A8" s="32" t="s">
        <v>121</v>
      </c>
      <c r="B8" s="33">
        <v>81241</v>
      </c>
      <c r="C8" s="33">
        <v>408196</v>
      </c>
      <c r="D8" s="33">
        <v>692728</v>
      </c>
      <c r="E8" s="33">
        <v>326397</v>
      </c>
      <c r="F8" s="33">
        <v>510024</v>
      </c>
      <c r="G8" s="33">
        <v>339100</v>
      </c>
      <c r="H8" s="33">
        <v>1476217</v>
      </c>
      <c r="I8" s="33">
        <v>98797</v>
      </c>
      <c r="J8" s="33">
        <v>451672</v>
      </c>
      <c r="K8" s="33">
        <v>0</v>
      </c>
      <c r="L8" s="33">
        <v>288726</v>
      </c>
      <c r="M8" s="33">
        <v>128461</v>
      </c>
      <c r="N8" s="33">
        <v>0</v>
      </c>
      <c r="O8" s="33">
        <v>0</v>
      </c>
      <c r="P8" s="34">
        <f t="shared" si="0"/>
        <v>4801559</v>
      </c>
      <c r="Q8" s="26"/>
      <c r="R8" s="27"/>
      <c r="S8" s="28"/>
      <c r="T8" s="29"/>
      <c r="U8" s="30"/>
      <c r="V8" s="30"/>
      <c r="W8" s="31"/>
      <c r="X8" s="29"/>
      <c r="Y8" s="29"/>
      <c r="Z8" s="29"/>
    </row>
    <row r="9" spans="1:26" x14ac:dyDescent="0.35">
      <c r="A9" s="35" t="s">
        <v>107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5">
        <f t="shared" si="0"/>
        <v>0</v>
      </c>
      <c r="Q9" s="26"/>
      <c r="R9" s="27"/>
      <c r="S9" s="28"/>
      <c r="T9" s="29"/>
      <c r="U9" s="30"/>
      <c r="V9" s="30"/>
      <c r="W9" s="31"/>
      <c r="X9" s="29"/>
      <c r="Y9" s="29"/>
      <c r="Z9" s="29"/>
    </row>
    <row r="10" spans="1:26" x14ac:dyDescent="0.35">
      <c r="A10" s="36" t="s">
        <v>74</v>
      </c>
      <c r="B10" s="37">
        <f>SUM(B3:B9)</f>
        <v>398502</v>
      </c>
      <c r="C10" s="37">
        <f>SUM(C3:C9)</f>
        <v>1006927</v>
      </c>
      <c r="D10" s="37">
        <f>SUM(D3:D9)</f>
        <v>4227848</v>
      </c>
      <c r="E10" s="37">
        <f t="shared" ref="E10:O10" si="1">SUM(E3:E9)</f>
        <v>2649193</v>
      </c>
      <c r="F10" s="37">
        <f t="shared" si="1"/>
        <v>1306284</v>
      </c>
      <c r="G10" s="37">
        <f>SUM(G3:G9)</f>
        <v>962363</v>
      </c>
      <c r="H10" s="37">
        <f t="shared" si="1"/>
        <v>7093497</v>
      </c>
      <c r="I10" s="37">
        <f>SUM(I3:I9)</f>
        <v>695185</v>
      </c>
      <c r="J10" s="37">
        <f>SUM(J3:J9)</f>
        <v>1915631</v>
      </c>
      <c r="K10" s="37">
        <f t="shared" si="1"/>
        <v>0</v>
      </c>
      <c r="L10" s="37">
        <f t="shared" si="1"/>
        <v>2459189</v>
      </c>
      <c r="M10" s="37">
        <f>SUM(M3:M9)</f>
        <v>528664</v>
      </c>
      <c r="N10" s="37">
        <f t="shared" si="1"/>
        <v>363983</v>
      </c>
      <c r="O10" s="37">
        <f t="shared" si="1"/>
        <v>0</v>
      </c>
      <c r="P10" s="38">
        <f t="shared" si="0"/>
        <v>23607266</v>
      </c>
      <c r="Q10" s="39"/>
      <c r="R10" s="27"/>
      <c r="S10" s="28"/>
      <c r="T10" s="29"/>
      <c r="U10" s="30"/>
      <c r="V10" s="30"/>
      <c r="W10" s="31"/>
      <c r="X10" s="29"/>
      <c r="Y10" s="29"/>
      <c r="Z10" s="29"/>
    </row>
    <row r="11" spans="1:26" x14ac:dyDescent="0.35">
      <c r="A11" s="23" t="s">
        <v>55</v>
      </c>
      <c r="B11" s="24">
        <v>1052</v>
      </c>
      <c r="C11" s="24">
        <v>1939</v>
      </c>
      <c r="D11" s="24">
        <v>7978</v>
      </c>
      <c r="E11" s="24">
        <v>4003</v>
      </c>
      <c r="F11" s="24">
        <v>2641</v>
      </c>
      <c r="G11" s="24">
        <v>1919</v>
      </c>
      <c r="H11" s="24">
        <v>2749481</v>
      </c>
      <c r="I11" s="24">
        <v>935</v>
      </c>
      <c r="J11" s="24">
        <v>4856</v>
      </c>
      <c r="K11" s="24">
        <v>0</v>
      </c>
      <c r="L11" s="24">
        <v>321061</v>
      </c>
      <c r="M11" s="24">
        <v>1327</v>
      </c>
      <c r="N11" s="24">
        <v>0</v>
      </c>
      <c r="O11" s="24">
        <v>0</v>
      </c>
      <c r="P11" s="25">
        <f t="shared" si="0"/>
        <v>3097192</v>
      </c>
      <c r="Q11" s="26"/>
      <c r="R11" s="27"/>
      <c r="S11" s="28"/>
      <c r="T11" s="29"/>
      <c r="U11" s="30"/>
      <c r="V11" s="30"/>
      <c r="W11" s="31"/>
      <c r="X11" s="29"/>
      <c r="Y11" s="29"/>
      <c r="Z11" s="29"/>
    </row>
    <row r="12" spans="1:26" x14ac:dyDescent="0.35">
      <c r="A12" s="32" t="s">
        <v>56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1289002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4">
        <f t="shared" si="0"/>
        <v>1289002</v>
      </c>
      <c r="Q12" s="26"/>
      <c r="R12" s="27"/>
      <c r="S12" s="28"/>
      <c r="T12" s="29"/>
      <c r="U12" s="30"/>
      <c r="V12" s="30"/>
      <c r="W12" s="31"/>
      <c r="X12" s="29"/>
      <c r="Y12" s="29"/>
      <c r="Z12" s="29"/>
    </row>
    <row r="13" spans="1:26" x14ac:dyDescent="0.35">
      <c r="A13" s="23" t="s">
        <v>57</v>
      </c>
      <c r="B13" s="24">
        <v>0</v>
      </c>
      <c r="C13" s="24">
        <v>0</v>
      </c>
      <c r="D13" s="24">
        <v>1424823</v>
      </c>
      <c r="E13" s="24">
        <v>1014947</v>
      </c>
      <c r="F13" s="24">
        <v>0</v>
      </c>
      <c r="G13" s="24">
        <v>0</v>
      </c>
      <c r="H13" s="24">
        <v>0</v>
      </c>
      <c r="I13" s="24">
        <v>731732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5">
        <f t="shared" si="0"/>
        <v>3171502</v>
      </c>
      <c r="Q13" s="26"/>
      <c r="R13" s="27"/>
      <c r="S13" s="28"/>
      <c r="T13" s="29"/>
      <c r="U13" s="30"/>
      <c r="V13" s="30"/>
      <c r="W13" s="31"/>
      <c r="X13" s="29"/>
      <c r="Y13" s="29"/>
      <c r="Z13" s="29"/>
    </row>
    <row r="14" spans="1:26" x14ac:dyDescent="0.35">
      <c r="A14" s="40" t="s">
        <v>58</v>
      </c>
      <c r="B14" s="33">
        <v>49291</v>
      </c>
      <c r="C14" s="33">
        <v>489483</v>
      </c>
      <c r="D14" s="33">
        <v>373711</v>
      </c>
      <c r="E14" s="33">
        <v>187500</v>
      </c>
      <c r="F14" s="33">
        <v>503055</v>
      </c>
      <c r="G14" s="33">
        <v>385643</v>
      </c>
      <c r="H14" s="33">
        <v>806056</v>
      </c>
      <c r="I14" s="33">
        <v>43814</v>
      </c>
      <c r="J14" s="33">
        <v>227448</v>
      </c>
      <c r="K14" s="33">
        <v>0</v>
      </c>
      <c r="L14" s="33">
        <v>175177</v>
      </c>
      <c r="M14" s="33">
        <v>293642</v>
      </c>
      <c r="N14" s="33">
        <v>0</v>
      </c>
      <c r="O14" s="33">
        <v>0</v>
      </c>
      <c r="P14" s="34">
        <f t="shared" si="0"/>
        <v>3534820</v>
      </c>
      <c r="Q14" s="26"/>
      <c r="R14" s="27"/>
      <c r="S14" s="28"/>
      <c r="T14" s="29"/>
      <c r="U14" s="30"/>
      <c r="V14" s="30"/>
      <c r="W14" s="31"/>
      <c r="X14" s="29"/>
      <c r="Y14" s="29"/>
      <c r="Z14" s="29"/>
    </row>
    <row r="15" spans="1:26" x14ac:dyDescent="0.35">
      <c r="A15" s="41" t="s">
        <v>75</v>
      </c>
      <c r="B15" s="42">
        <f>SUM(B11:B14)</f>
        <v>50343</v>
      </c>
      <c r="C15" s="42">
        <f>SUM(C11:C14)</f>
        <v>491422</v>
      </c>
      <c r="D15" s="42">
        <f>SUM(D11:D14)</f>
        <v>1806512</v>
      </c>
      <c r="E15" s="42">
        <f t="shared" ref="E15:O15" si="2">SUM(E11:E14)</f>
        <v>1206450</v>
      </c>
      <c r="F15" s="42">
        <f t="shared" si="2"/>
        <v>505696</v>
      </c>
      <c r="G15" s="42">
        <f>SUM(G11:G14)</f>
        <v>387562</v>
      </c>
      <c r="H15" s="42">
        <f t="shared" si="2"/>
        <v>3555537</v>
      </c>
      <c r="I15" s="42">
        <f>SUM(I11:I14)</f>
        <v>776481</v>
      </c>
      <c r="J15" s="42">
        <f t="shared" si="2"/>
        <v>1521306</v>
      </c>
      <c r="K15" s="42">
        <f t="shared" si="2"/>
        <v>0</v>
      </c>
      <c r="L15" s="42">
        <f t="shared" si="2"/>
        <v>496238</v>
      </c>
      <c r="M15" s="42">
        <f>SUM(M11:M14)</f>
        <v>294969</v>
      </c>
      <c r="N15" s="42">
        <f t="shared" si="2"/>
        <v>0</v>
      </c>
      <c r="O15" s="42">
        <f t="shared" si="2"/>
        <v>0</v>
      </c>
      <c r="P15" s="43">
        <f t="shared" si="0"/>
        <v>11092516</v>
      </c>
      <c r="Q15" s="26"/>
      <c r="R15" s="27"/>
      <c r="S15" s="28"/>
      <c r="T15" s="29"/>
      <c r="U15" s="30"/>
      <c r="V15" s="30"/>
      <c r="W15" s="31"/>
      <c r="X15" s="29"/>
      <c r="Y15" s="29"/>
      <c r="Z15" s="29"/>
    </row>
    <row r="16" spans="1:26" x14ac:dyDescent="0.35">
      <c r="A16" s="44" t="s">
        <v>76</v>
      </c>
      <c r="B16" s="45">
        <v>0</v>
      </c>
      <c r="C16" s="45">
        <v>69920</v>
      </c>
      <c r="D16" s="45">
        <v>307698</v>
      </c>
      <c r="E16" s="45">
        <v>135212</v>
      </c>
      <c r="F16" s="45">
        <v>95625</v>
      </c>
      <c r="G16" s="45">
        <v>69663</v>
      </c>
      <c r="H16" s="45">
        <v>636474</v>
      </c>
      <c r="I16" s="45">
        <v>37787</v>
      </c>
      <c r="J16" s="45">
        <v>182511</v>
      </c>
      <c r="K16" s="45">
        <v>168116</v>
      </c>
      <c r="L16" s="45">
        <v>0</v>
      </c>
      <c r="M16" s="45">
        <v>51154</v>
      </c>
      <c r="N16" s="45">
        <v>0</v>
      </c>
      <c r="O16" s="45">
        <v>0</v>
      </c>
      <c r="P16" s="46">
        <f t="shared" si="0"/>
        <v>1754160</v>
      </c>
      <c r="Q16" s="26"/>
      <c r="R16" s="27"/>
      <c r="S16" s="28"/>
      <c r="T16" s="29"/>
      <c r="U16" s="30"/>
      <c r="V16" s="30"/>
      <c r="W16" s="31"/>
      <c r="X16" s="29"/>
      <c r="Y16" s="29"/>
      <c r="Z16" s="29"/>
    </row>
    <row r="17" spans="1:26" outlineLevel="1" x14ac:dyDescent="0.35">
      <c r="A17" s="23" t="s">
        <v>16</v>
      </c>
      <c r="B17" s="24">
        <v>13027</v>
      </c>
      <c r="C17" s="24">
        <v>56371</v>
      </c>
      <c r="D17" s="24">
        <v>58683</v>
      </c>
      <c r="E17" s="24">
        <v>69248</v>
      </c>
      <c r="F17" s="24">
        <v>5793</v>
      </c>
      <c r="G17" s="24">
        <v>50826</v>
      </c>
      <c r="H17" s="24">
        <v>368134</v>
      </c>
      <c r="I17" s="24">
        <v>3240</v>
      </c>
      <c r="J17" s="24">
        <v>194322</v>
      </c>
      <c r="K17" s="24">
        <v>0</v>
      </c>
      <c r="L17" s="24">
        <v>102473</v>
      </c>
      <c r="M17" s="24">
        <v>35990</v>
      </c>
      <c r="N17" s="24">
        <v>0</v>
      </c>
      <c r="O17" s="24">
        <v>0</v>
      </c>
      <c r="P17" s="25">
        <f t="shared" si="0"/>
        <v>958107</v>
      </c>
      <c r="Q17" s="26"/>
      <c r="R17" s="27"/>
      <c r="S17" s="28"/>
      <c r="T17" s="29"/>
      <c r="U17" s="29"/>
      <c r="V17" s="29"/>
      <c r="W17" s="29"/>
      <c r="X17" s="29"/>
      <c r="Y17" s="29"/>
      <c r="Z17" s="29"/>
    </row>
    <row r="18" spans="1:26" outlineLevel="1" x14ac:dyDescent="0.35">
      <c r="A18" s="32" t="s">
        <v>45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2722</v>
      </c>
      <c r="H18" s="33">
        <v>2722</v>
      </c>
      <c r="I18" s="33">
        <v>6648</v>
      </c>
      <c r="J18" s="33">
        <v>4082</v>
      </c>
      <c r="K18" s="33">
        <v>0</v>
      </c>
      <c r="L18" s="33">
        <v>0</v>
      </c>
      <c r="M18" s="33">
        <v>2722</v>
      </c>
      <c r="N18" s="33">
        <v>0</v>
      </c>
      <c r="O18" s="33">
        <v>0</v>
      </c>
      <c r="P18" s="34">
        <f t="shared" si="0"/>
        <v>18896</v>
      </c>
      <c r="Q18" s="47"/>
      <c r="R18" s="27"/>
      <c r="S18" s="48"/>
      <c r="T18" s="49"/>
      <c r="U18" s="49"/>
      <c r="V18" s="49"/>
      <c r="W18" s="49"/>
      <c r="X18" s="49"/>
      <c r="Y18" s="49"/>
      <c r="Z18" s="49"/>
    </row>
    <row r="19" spans="1:26" outlineLevel="1" x14ac:dyDescent="0.35">
      <c r="A19" s="35" t="s">
        <v>17</v>
      </c>
      <c r="B19" s="24">
        <v>56061</v>
      </c>
      <c r="C19" s="24">
        <v>225647</v>
      </c>
      <c r="D19" s="24">
        <v>294326</v>
      </c>
      <c r="E19" s="24">
        <v>358801</v>
      </c>
      <c r="F19" s="24">
        <v>21023</v>
      </c>
      <c r="G19" s="24">
        <v>238270</v>
      </c>
      <c r="H19" s="24">
        <v>1634210</v>
      </c>
      <c r="I19" s="24">
        <v>42047</v>
      </c>
      <c r="J19" s="24">
        <v>925026</v>
      </c>
      <c r="K19" s="24">
        <v>0</v>
      </c>
      <c r="L19" s="24">
        <v>463913</v>
      </c>
      <c r="M19" s="24">
        <v>155573</v>
      </c>
      <c r="N19" s="24">
        <v>0</v>
      </c>
      <c r="O19" s="24">
        <v>0</v>
      </c>
      <c r="P19" s="25">
        <f t="shared" si="0"/>
        <v>4414897</v>
      </c>
      <c r="Q19" s="47"/>
      <c r="R19" s="27"/>
      <c r="S19" s="48"/>
      <c r="T19" s="49"/>
      <c r="U19" s="49"/>
      <c r="V19" s="49"/>
      <c r="W19" s="49"/>
      <c r="X19" s="49"/>
      <c r="Y19" s="49"/>
      <c r="Z19" s="49"/>
    </row>
    <row r="20" spans="1:26" x14ac:dyDescent="0.35">
      <c r="A20" s="50" t="s">
        <v>77</v>
      </c>
      <c r="B20" s="37">
        <f>SUM(B17:B19)</f>
        <v>69088</v>
      </c>
      <c r="C20" s="37">
        <f>SUM(C17:C19)</f>
        <v>282018</v>
      </c>
      <c r="D20" s="37">
        <f>SUM(D17:D19)</f>
        <v>353009</v>
      </c>
      <c r="E20" s="37">
        <f t="shared" ref="E20:O20" si="3">SUM(E17:E19)</f>
        <v>428049</v>
      </c>
      <c r="F20" s="37">
        <f t="shared" si="3"/>
        <v>26816</v>
      </c>
      <c r="G20" s="37">
        <f>SUM(G17:G19)</f>
        <v>291818</v>
      </c>
      <c r="H20" s="37">
        <f t="shared" si="3"/>
        <v>2005066</v>
      </c>
      <c r="I20" s="37">
        <f>SUM(I17:I19)</f>
        <v>51935</v>
      </c>
      <c r="J20" s="37">
        <f t="shared" si="3"/>
        <v>1123430</v>
      </c>
      <c r="K20" s="37">
        <f t="shared" si="3"/>
        <v>0</v>
      </c>
      <c r="L20" s="37">
        <f t="shared" si="3"/>
        <v>566386</v>
      </c>
      <c r="M20" s="37">
        <f>SUM(M17:M19)</f>
        <v>194285</v>
      </c>
      <c r="N20" s="37">
        <f t="shared" si="3"/>
        <v>0</v>
      </c>
      <c r="O20" s="37">
        <f t="shared" si="3"/>
        <v>0</v>
      </c>
      <c r="P20" s="38">
        <f t="shared" si="0"/>
        <v>5391900</v>
      </c>
      <c r="Q20" s="18"/>
      <c r="R20" s="27"/>
      <c r="S20" s="28"/>
      <c r="T20" s="19"/>
      <c r="U20" s="30"/>
      <c r="V20" s="30"/>
      <c r="W20" s="31"/>
      <c r="X20" s="19"/>
      <c r="Y20" s="29"/>
      <c r="Z20" s="19"/>
    </row>
    <row r="21" spans="1:26" x14ac:dyDescent="0.35">
      <c r="A21" s="51" t="s">
        <v>78</v>
      </c>
      <c r="B21" s="42">
        <v>167297.16356796768</v>
      </c>
      <c r="C21" s="42">
        <v>125013.26508375608</v>
      </c>
      <c r="D21" s="42">
        <v>550150.28788697068</v>
      </c>
      <c r="E21" s="42">
        <v>241753.5935075577</v>
      </c>
      <c r="F21" s="42">
        <v>170974.02430572524</v>
      </c>
      <c r="G21" s="42">
        <v>124553.65749153639</v>
      </c>
      <c r="H21" s="42">
        <v>1137988.398335956</v>
      </c>
      <c r="I21" s="42">
        <v>67562.316056294643</v>
      </c>
      <c r="J21" s="42">
        <v>326321.39047598094</v>
      </c>
      <c r="K21" s="42">
        <v>300583.36531167821</v>
      </c>
      <c r="L21" s="42">
        <v>333215.50435927632</v>
      </c>
      <c r="M21" s="42">
        <v>91461.910851718596</v>
      </c>
      <c r="N21" s="42">
        <v>0</v>
      </c>
      <c r="O21" s="42">
        <v>0</v>
      </c>
      <c r="P21" s="43">
        <f t="shared" si="0"/>
        <v>3636874.8772344184</v>
      </c>
      <c r="Q21" s="26"/>
      <c r="R21" s="27"/>
      <c r="S21" s="28"/>
      <c r="T21" s="29"/>
      <c r="U21" s="30"/>
      <c r="V21" s="30"/>
      <c r="W21" s="31"/>
      <c r="X21" s="29"/>
      <c r="Y21" s="29"/>
      <c r="Z21" s="29"/>
    </row>
    <row r="22" spans="1:26" x14ac:dyDescent="0.35">
      <c r="A22" s="50" t="s">
        <v>79</v>
      </c>
      <c r="B22" s="158">
        <v>0</v>
      </c>
      <c r="C22" s="158">
        <v>206834.70504363257</v>
      </c>
      <c r="D22" s="158">
        <v>910224.78653392708</v>
      </c>
      <c r="E22" s="158">
        <v>399981.81931231887</v>
      </c>
      <c r="F22" s="158">
        <v>282876.87601555628</v>
      </c>
      <c r="G22" s="158">
        <v>206074.28333391334</v>
      </c>
      <c r="H22" s="158">
        <v>1882804.1532648318</v>
      </c>
      <c r="I22" s="158">
        <v>111781.99132872789</v>
      </c>
      <c r="J22" s="158">
        <v>637233.39274472091</v>
      </c>
      <c r="K22" s="158">
        <v>497315.79815638124</v>
      </c>
      <c r="L22" s="158">
        <v>0</v>
      </c>
      <c r="M22" s="158">
        <v>151323.92023412822</v>
      </c>
      <c r="N22" s="158">
        <v>0</v>
      </c>
      <c r="O22" s="50">
        <v>0</v>
      </c>
      <c r="P22" s="38">
        <f t="shared" si="0"/>
        <v>5286451.7259681383</v>
      </c>
      <c r="Q22" s="26"/>
      <c r="R22" s="27"/>
      <c r="S22" s="52"/>
      <c r="T22" s="29"/>
      <c r="U22" s="30"/>
      <c r="V22" s="30"/>
      <c r="W22" s="31"/>
      <c r="X22" s="29"/>
      <c r="Y22" s="29"/>
      <c r="Z22" s="29"/>
    </row>
    <row r="23" spans="1:26" x14ac:dyDescent="0.35">
      <c r="A23" s="23" t="s">
        <v>19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25"/>
      <c r="Q23" s="26"/>
      <c r="R23" s="27"/>
      <c r="S23" s="52"/>
      <c r="T23" s="29"/>
      <c r="U23" s="29"/>
      <c r="V23" s="29"/>
      <c r="W23" s="29"/>
      <c r="X23" s="29"/>
      <c r="Y23" s="29"/>
      <c r="Z23" s="29"/>
    </row>
    <row r="24" spans="1:26" x14ac:dyDescent="0.35">
      <c r="A24" s="32" t="s">
        <v>20</v>
      </c>
      <c r="B24" s="33">
        <v>0</v>
      </c>
      <c r="C24" s="33">
        <v>5580</v>
      </c>
      <c r="D24" s="33">
        <v>7812</v>
      </c>
      <c r="E24" s="33">
        <v>12090</v>
      </c>
      <c r="F24" s="33">
        <v>7440</v>
      </c>
      <c r="G24" s="33">
        <v>8370</v>
      </c>
      <c r="H24" s="33">
        <v>118850</v>
      </c>
      <c r="I24" s="33">
        <v>372</v>
      </c>
      <c r="J24" s="33">
        <v>54496</v>
      </c>
      <c r="K24" s="33">
        <v>77188</v>
      </c>
      <c r="L24" s="33">
        <v>0</v>
      </c>
      <c r="M24" s="33">
        <v>2418</v>
      </c>
      <c r="N24" s="33">
        <v>0</v>
      </c>
      <c r="O24" s="33">
        <v>0</v>
      </c>
      <c r="P24" s="34">
        <f t="shared" ref="P24:P62" si="4">SUM(B24:O24)</f>
        <v>294616</v>
      </c>
      <c r="Q24" s="26"/>
      <c r="R24" s="27"/>
      <c r="S24" s="52"/>
      <c r="T24" s="29"/>
      <c r="U24" s="53"/>
      <c r="V24" s="30"/>
      <c r="W24" s="31"/>
      <c r="X24" s="29"/>
      <c r="Y24" s="29"/>
      <c r="Z24" s="29"/>
    </row>
    <row r="25" spans="1:26" x14ac:dyDescent="0.35">
      <c r="A25" s="23" t="s">
        <v>22</v>
      </c>
      <c r="B25" s="24">
        <v>0</v>
      </c>
      <c r="C25" s="24">
        <v>83538</v>
      </c>
      <c r="D25" s="24">
        <v>398704</v>
      </c>
      <c r="E25" s="24">
        <v>159136</v>
      </c>
      <c r="F25" s="24">
        <v>114606</v>
      </c>
      <c r="G25" s="24">
        <v>78015</v>
      </c>
      <c r="H25" s="24">
        <v>634128</v>
      </c>
      <c r="I25" s="24">
        <v>50054</v>
      </c>
      <c r="J25" s="24">
        <v>188133</v>
      </c>
      <c r="K25" s="24">
        <v>82502</v>
      </c>
      <c r="L25" s="24">
        <v>0</v>
      </c>
      <c r="M25" s="24">
        <v>64207</v>
      </c>
      <c r="N25" s="24">
        <v>0</v>
      </c>
      <c r="O25" s="24">
        <v>0</v>
      </c>
      <c r="P25" s="25">
        <f t="shared" si="4"/>
        <v>1853023</v>
      </c>
      <c r="Q25" s="26"/>
      <c r="R25" s="27"/>
      <c r="S25" s="52"/>
      <c r="T25" s="29"/>
      <c r="U25" s="53"/>
      <c r="V25" s="30"/>
      <c r="W25" s="31"/>
      <c r="X25" s="29"/>
      <c r="Y25" s="29"/>
      <c r="Z25" s="29"/>
    </row>
    <row r="26" spans="1:26" x14ac:dyDescent="0.35">
      <c r="A26" s="32" t="s">
        <v>59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145363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4">
        <f t="shared" si="4"/>
        <v>145363</v>
      </c>
      <c r="Q26" s="26"/>
      <c r="R26" s="27"/>
      <c r="S26" s="52"/>
      <c r="T26" s="29"/>
      <c r="U26" s="53"/>
      <c r="V26" s="30"/>
      <c r="W26" s="31"/>
      <c r="X26" s="29"/>
      <c r="Y26" s="29"/>
      <c r="Z26" s="29"/>
    </row>
    <row r="27" spans="1:26" x14ac:dyDescent="0.35">
      <c r="A27" s="35" t="s">
        <v>23</v>
      </c>
      <c r="B27" s="24">
        <v>0</v>
      </c>
      <c r="C27" s="24">
        <v>-30893</v>
      </c>
      <c r="D27" s="24">
        <v>-135950</v>
      </c>
      <c r="E27" s="24">
        <v>-59741</v>
      </c>
      <c r="F27" s="24">
        <v>-42250</v>
      </c>
      <c r="G27" s="24">
        <v>-30779</v>
      </c>
      <c r="H27" s="24">
        <v>-281213</v>
      </c>
      <c r="I27" s="24">
        <v>-16696</v>
      </c>
      <c r="J27" s="24">
        <v>-95176</v>
      </c>
      <c r="K27" s="24">
        <v>-74278</v>
      </c>
      <c r="L27" s="24">
        <v>0</v>
      </c>
      <c r="M27" s="24">
        <v>-22602</v>
      </c>
      <c r="N27" s="24">
        <v>0</v>
      </c>
      <c r="O27" s="24">
        <v>0</v>
      </c>
      <c r="P27" s="25">
        <f t="shared" si="4"/>
        <v>-789578</v>
      </c>
      <c r="Q27" s="26"/>
      <c r="R27" s="27"/>
      <c r="S27" s="52"/>
      <c r="T27" s="29"/>
      <c r="U27" s="53"/>
      <c r="V27" s="30"/>
      <c r="W27" s="31"/>
      <c r="X27" s="29"/>
      <c r="Y27" s="29"/>
      <c r="Z27" s="29"/>
    </row>
    <row r="28" spans="1:26" x14ac:dyDescent="0.35">
      <c r="A28" s="50" t="s">
        <v>80</v>
      </c>
      <c r="B28" s="37">
        <f>SUM(B24:B27)</f>
        <v>0</v>
      </c>
      <c r="C28" s="37">
        <f>SUM(C24:C27)</f>
        <v>58225</v>
      </c>
      <c r="D28" s="37">
        <f>SUM(D24:D27)</f>
        <v>270566</v>
      </c>
      <c r="E28" s="37">
        <f t="shared" ref="E28:O28" si="5">SUM(E24:E27)</f>
        <v>111485</v>
      </c>
      <c r="F28" s="37">
        <f t="shared" si="5"/>
        <v>79796</v>
      </c>
      <c r="G28" s="37">
        <f>SUM(G24:G27)</f>
        <v>55606</v>
      </c>
      <c r="H28" s="37">
        <f t="shared" si="5"/>
        <v>471765</v>
      </c>
      <c r="I28" s="37">
        <f>SUM(I24:I27)</f>
        <v>33730</v>
      </c>
      <c r="J28" s="37">
        <f t="shared" si="5"/>
        <v>292816</v>
      </c>
      <c r="K28" s="37">
        <f t="shared" si="5"/>
        <v>85412</v>
      </c>
      <c r="L28" s="37">
        <f t="shared" si="5"/>
        <v>0</v>
      </c>
      <c r="M28" s="37">
        <f>SUM(M24:M27)</f>
        <v>44023</v>
      </c>
      <c r="N28" s="37">
        <f t="shared" si="5"/>
        <v>0</v>
      </c>
      <c r="O28" s="37">
        <f t="shared" si="5"/>
        <v>0</v>
      </c>
      <c r="P28" s="38">
        <f t="shared" si="4"/>
        <v>1503424</v>
      </c>
      <c r="Q28" s="18"/>
      <c r="R28" s="27"/>
      <c r="S28" s="52"/>
      <c r="T28" s="19"/>
      <c r="U28" s="54"/>
      <c r="V28" s="55"/>
      <c r="W28" s="56"/>
      <c r="X28" s="19"/>
      <c r="Y28" s="29"/>
      <c r="Z28" s="19"/>
    </row>
    <row r="29" spans="1:26" x14ac:dyDescent="0.35">
      <c r="A29" s="23" t="s">
        <v>24</v>
      </c>
      <c r="B29" s="57">
        <v>40000</v>
      </c>
      <c r="C29" s="57">
        <v>45316</v>
      </c>
      <c r="D29" s="57">
        <v>199425</v>
      </c>
      <c r="E29" s="57">
        <v>87634</v>
      </c>
      <c r="F29" s="57">
        <v>61977</v>
      </c>
      <c r="G29" s="57">
        <v>45150</v>
      </c>
      <c r="H29" s="57">
        <v>412512</v>
      </c>
      <c r="I29" s="57">
        <v>24491</v>
      </c>
      <c r="J29" s="57">
        <v>0</v>
      </c>
      <c r="K29" s="57">
        <v>0</v>
      </c>
      <c r="L29" s="57">
        <v>305290</v>
      </c>
      <c r="M29" s="57">
        <v>33154</v>
      </c>
      <c r="N29" s="57">
        <v>0</v>
      </c>
      <c r="O29" s="57">
        <v>0</v>
      </c>
      <c r="P29" s="58">
        <f t="shared" si="4"/>
        <v>1254949</v>
      </c>
      <c r="Q29" s="26"/>
      <c r="R29" s="27"/>
      <c r="S29" s="52"/>
      <c r="T29" s="29"/>
      <c r="U29" s="53"/>
      <c r="V29" s="30"/>
      <c r="W29" s="31"/>
      <c r="X29" s="29"/>
      <c r="Y29" s="29"/>
      <c r="Z29" s="29"/>
    </row>
    <row r="30" spans="1:26" x14ac:dyDescent="0.35">
      <c r="A30" s="32" t="s">
        <v>25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120000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4">
        <f t="shared" si="4"/>
        <v>120000</v>
      </c>
      <c r="Q30" s="26"/>
      <c r="R30" s="27"/>
      <c r="S30" s="52"/>
      <c r="T30" s="29"/>
      <c r="U30" s="53"/>
      <c r="V30" s="30"/>
      <c r="W30" s="31"/>
      <c r="X30" s="29"/>
      <c r="Y30" s="29"/>
      <c r="Z30" s="29"/>
    </row>
    <row r="31" spans="1:26" x14ac:dyDescent="0.35">
      <c r="A31" s="35" t="s">
        <v>26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5">
        <f t="shared" si="4"/>
        <v>0</v>
      </c>
      <c r="Q31" s="26"/>
      <c r="R31" s="27"/>
      <c r="S31" s="52"/>
      <c r="T31" s="29"/>
      <c r="U31" s="47"/>
      <c r="V31" s="59"/>
      <c r="W31" s="31"/>
      <c r="X31" s="29"/>
      <c r="Y31" s="29"/>
      <c r="Z31" s="29"/>
    </row>
    <row r="32" spans="1:26" x14ac:dyDescent="0.35">
      <c r="A32" s="50" t="s">
        <v>81</v>
      </c>
      <c r="B32" s="37">
        <f>SUM(B29:B31)</f>
        <v>40000</v>
      </c>
      <c r="C32" s="37">
        <f>SUM(C29:C31)</f>
        <v>45316</v>
      </c>
      <c r="D32" s="37">
        <f>SUM(D29:D31)</f>
        <v>199425</v>
      </c>
      <c r="E32" s="37">
        <f t="shared" ref="E32:O32" si="6">SUM(E29:E31)</f>
        <v>87634</v>
      </c>
      <c r="F32" s="37">
        <f t="shared" si="6"/>
        <v>61977</v>
      </c>
      <c r="G32" s="37">
        <f>SUM(G29:G31)</f>
        <v>45150</v>
      </c>
      <c r="H32" s="37">
        <f t="shared" si="6"/>
        <v>412512</v>
      </c>
      <c r="I32" s="37">
        <f>SUM(I29:I31)</f>
        <v>24491</v>
      </c>
      <c r="J32" s="37">
        <f t="shared" si="6"/>
        <v>120000</v>
      </c>
      <c r="K32" s="37">
        <f t="shared" si="6"/>
        <v>0</v>
      </c>
      <c r="L32" s="37">
        <f t="shared" si="6"/>
        <v>305290</v>
      </c>
      <c r="M32" s="37">
        <f>SUM(M29:M31)</f>
        <v>33154</v>
      </c>
      <c r="N32" s="37">
        <f t="shared" si="6"/>
        <v>0</v>
      </c>
      <c r="O32" s="37">
        <f t="shared" si="6"/>
        <v>0</v>
      </c>
      <c r="P32" s="38">
        <f t="shared" si="4"/>
        <v>1374949</v>
      </c>
      <c r="Q32" s="18"/>
      <c r="R32" s="27"/>
      <c r="S32" s="52"/>
      <c r="T32" s="19"/>
      <c r="U32" s="54"/>
      <c r="V32" s="55"/>
      <c r="W32" s="56"/>
      <c r="X32" s="19"/>
      <c r="Y32" s="29"/>
      <c r="Z32" s="19"/>
    </row>
    <row r="33" spans="1:26" x14ac:dyDescent="0.35">
      <c r="A33" s="23" t="s">
        <v>111</v>
      </c>
      <c r="B33" s="57">
        <v>0</v>
      </c>
      <c r="C33" s="57">
        <v>3057</v>
      </c>
      <c r="D33" s="57">
        <v>11705</v>
      </c>
      <c r="E33" s="57">
        <v>31656</v>
      </c>
      <c r="F33" s="57">
        <v>23759</v>
      </c>
      <c r="G33" s="57">
        <v>7203</v>
      </c>
      <c r="H33" s="57">
        <v>28493</v>
      </c>
      <c r="I33" s="57">
        <v>0</v>
      </c>
      <c r="J33" s="57">
        <v>0</v>
      </c>
      <c r="K33" s="57">
        <v>0</v>
      </c>
      <c r="L33" s="57">
        <v>0</v>
      </c>
      <c r="M33" s="57">
        <v>26533</v>
      </c>
      <c r="N33" s="57">
        <v>0</v>
      </c>
      <c r="O33" s="57">
        <v>0</v>
      </c>
      <c r="P33" s="58">
        <f t="shared" ref="P33:P36" si="7">SUM(B33:O33)</f>
        <v>132406</v>
      </c>
      <c r="Q33" s="26"/>
      <c r="R33" s="27"/>
      <c r="S33" s="52"/>
      <c r="T33" s="29"/>
      <c r="U33" s="53"/>
      <c r="V33" s="30"/>
      <c r="W33" s="31"/>
      <c r="X33" s="29"/>
      <c r="Y33" s="29"/>
      <c r="Z33" s="29"/>
    </row>
    <row r="34" spans="1:26" x14ac:dyDescent="0.35">
      <c r="A34" s="32" t="s">
        <v>112</v>
      </c>
      <c r="B34" s="33">
        <v>1392</v>
      </c>
      <c r="C34" s="33">
        <v>1040</v>
      </c>
      <c r="D34" s="33">
        <v>4576</v>
      </c>
      <c r="E34" s="33">
        <v>2011</v>
      </c>
      <c r="F34" s="33">
        <v>1422</v>
      </c>
      <c r="G34" s="33">
        <v>1036</v>
      </c>
      <c r="H34" s="33">
        <v>9466</v>
      </c>
      <c r="I34" s="33">
        <v>562</v>
      </c>
      <c r="J34" s="33">
        <v>2714</v>
      </c>
      <c r="K34" s="33">
        <v>2500</v>
      </c>
      <c r="L34" s="33">
        <v>2772</v>
      </c>
      <c r="M34" s="33">
        <v>761</v>
      </c>
      <c r="N34" s="33">
        <v>0</v>
      </c>
      <c r="O34" s="33">
        <v>0</v>
      </c>
      <c r="P34" s="34">
        <f t="shared" si="7"/>
        <v>30252</v>
      </c>
      <c r="Q34" s="26"/>
      <c r="R34" s="27"/>
      <c r="S34" s="52"/>
      <c r="T34" s="29"/>
      <c r="U34" s="53"/>
      <c r="V34" s="30"/>
      <c r="W34" s="31"/>
      <c r="X34" s="29"/>
      <c r="Y34" s="29"/>
      <c r="Z34" s="29"/>
    </row>
    <row r="35" spans="1:26" x14ac:dyDescent="0.35">
      <c r="A35" s="35" t="s">
        <v>113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5">
        <f t="shared" si="7"/>
        <v>0</v>
      </c>
      <c r="Q35" s="26"/>
      <c r="R35" s="27"/>
      <c r="S35" s="52"/>
      <c r="T35" s="29"/>
      <c r="U35" s="47"/>
      <c r="V35" s="59"/>
      <c r="W35" s="31"/>
      <c r="X35" s="29"/>
      <c r="Y35" s="29"/>
      <c r="Z35" s="29"/>
    </row>
    <row r="36" spans="1:26" x14ac:dyDescent="0.35">
      <c r="A36" s="50" t="s">
        <v>114</v>
      </c>
      <c r="B36" s="37">
        <f>SUM(B33:B35)</f>
        <v>1392</v>
      </c>
      <c r="C36" s="37">
        <f>SUM(C33:C35)</f>
        <v>4097</v>
      </c>
      <c r="D36" s="37">
        <f>SUM(D33:D35)</f>
        <v>16281</v>
      </c>
      <c r="E36" s="37">
        <f t="shared" ref="E36:F36" si="8">SUM(E33:E35)</f>
        <v>33667</v>
      </c>
      <c r="F36" s="37">
        <f t="shared" si="8"/>
        <v>25181</v>
      </c>
      <c r="G36" s="37">
        <f>SUM(G33:G35)</f>
        <v>8239</v>
      </c>
      <c r="H36" s="37">
        <f t="shared" ref="H36" si="9">SUM(H33:H35)</f>
        <v>37959</v>
      </c>
      <c r="I36" s="37">
        <f>SUM(I33:I35)</f>
        <v>562</v>
      </c>
      <c r="J36" s="37">
        <f t="shared" ref="J36:L36" si="10">SUM(J33:J35)</f>
        <v>2714</v>
      </c>
      <c r="K36" s="37">
        <f t="shared" si="10"/>
        <v>2500</v>
      </c>
      <c r="L36" s="37">
        <f t="shared" si="10"/>
        <v>2772</v>
      </c>
      <c r="M36" s="37">
        <f>SUM(M33:M35)</f>
        <v>27294</v>
      </c>
      <c r="N36" s="37">
        <f t="shared" ref="N36:O36" si="11">SUM(N33:N35)</f>
        <v>0</v>
      </c>
      <c r="O36" s="37">
        <f t="shared" si="11"/>
        <v>0</v>
      </c>
      <c r="P36" s="38">
        <f t="shared" si="7"/>
        <v>162658</v>
      </c>
      <c r="Q36" s="18"/>
      <c r="R36" s="27"/>
      <c r="S36" s="52"/>
      <c r="T36" s="19"/>
      <c r="U36" s="54"/>
      <c r="V36" s="55"/>
      <c r="W36" s="56"/>
      <c r="X36" s="19"/>
      <c r="Y36" s="29"/>
      <c r="Z36" s="19"/>
    </row>
    <row r="37" spans="1:26" x14ac:dyDescent="0.35">
      <c r="A37" s="60" t="s">
        <v>82</v>
      </c>
      <c r="B37" s="57">
        <f>B32+B28+B22+B36</f>
        <v>41392</v>
      </c>
      <c r="C37" s="57">
        <f t="shared" ref="C37:O37" si="12">C32+C28+C22+C36</f>
        <v>314472.70504363254</v>
      </c>
      <c r="D37" s="57">
        <f t="shared" si="12"/>
        <v>1396496.7865339271</v>
      </c>
      <c r="E37" s="57">
        <f t="shared" si="12"/>
        <v>632767.81931231893</v>
      </c>
      <c r="F37" s="57">
        <f t="shared" si="12"/>
        <v>449830.87601555628</v>
      </c>
      <c r="G37" s="57">
        <f t="shared" si="12"/>
        <v>315069.28333391331</v>
      </c>
      <c r="H37" s="57">
        <f t="shared" si="12"/>
        <v>2805040.1532648318</v>
      </c>
      <c r="I37" s="57">
        <f t="shared" si="12"/>
        <v>170564.99132872789</v>
      </c>
      <c r="J37" s="57">
        <f t="shared" si="12"/>
        <v>1052763.3927447209</v>
      </c>
      <c r="K37" s="57">
        <f t="shared" si="12"/>
        <v>585227.79815638124</v>
      </c>
      <c r="L37" s="57">
        <f t="shared" si="12"/>
        <v>308062</v>
      </c>
      <c r="M37" s="57">
        <f t="shared" si="12"/>
        <v>255794.92023412822</v>
      </c>
      <c r="N37" s="57">
        <f t="shared" si="12"/>
        <v>0</v>
      </c>
      <c r="O37" s="57">
        <f t="shared" si="12"/>
        <v>0</v>
      </c>
      <c r="P37" s="58">
        <f t="shared" si="4"/>
        <v>8327482.7259681374</v>
      </c>
      <c r="Q37" s="18"/>
      <c r="R37" s="27"/>
      <c r="S37" s="61"/>
      <c r="T37" s="19"/>
      <c r="U37" s="30"/>
      <c r="V37" s="30"/>
      <c r="W37" s="31"/>
      <c r="X37" s="19"/>
      <c r="Y37" s="29"/>
      <c r="Z37" s="19"/>
    </row>
    <row r="38" spans="1:26" x14ac:dyDescent="0.35">
      <c r="A38" s="32" t="s">
        <v>27</v>
      </c>
      <c r="B38" s="62">
        <v>131334</v>
      </c>
      <c r="C38" s="62">
        <v>109032</v>
      </c>
      <c r="D38" s="62">
        <v>512945</v>
      </c>
      <c r="E38" s="62">
        <v>237392</v>
      </c>
      <c r="F38" s="62">
        <v>145210</v>
      </c>
      <c r="G38" s="62">
        <v>120430</v>
      </c>
      <c r="H38" s="62">
        <v>916858</v>
      </c>
      <c r="I38" s="62">
        <v>0</v>
      </c>
      <c r="J38" s="62">
        <v>318670</v>
      </c>
      <c r="K38" s="62">
        <v>0</v>
      </c>
      <c r="L38" s="62">
        <v>393010</v>
      </c>
      <c r="M38" s="62">
        <v>64428</v>
      </c>
      <c r="N38" s="62">
        <v>0</v>
      </c>
      <c r="O38" s="62">
        <v>0</v>
      </c>
      <c r="P38" s="63">
        <f t="shared" si="4"/>
        <v>2949309</v>
      </c>
      <c r="Q38" s="26"/>
      <c r="R38" s="27"/>
      <c r="S38" s="52"/>
      <c r="T38" s="29"/>
      <c r="U38" s="30"/>
      <c r="V38" s="30"/>
      <c r="W38" s="31"/>
      <c r="X38" s="29"/>
      <c r="Y38" s="29"/>
      <c r="Z38" s="29"/>
    </row>
    <row r="39" spans="1:26" x14ac:dyDescent="0.35">
      <c r="A39" s="35" t="s">
        <v>28</v>
      </c>
      <c r="B39" s="24">
        <v>6763</v>
      </c>
      <c r="C39" s="24">
        <v>5614</v>
      </c>
      <c r="D39" s="24">
        <v>26412</v>
      </c>
      <c r="E39" s="24">
        <v>12224</v>
      </c>
      <c r="F39" s="24">
        <v>7477</v>
      </c>
      <c r="G39" s="24">
        <v>6201</v>
      </c>
      <c r="H39" s="24">
        <v>47210</v>
      </c>
      <c r="I39" s="24">
        <v>0</v>
      </c>
      <c r="J39" s="24">
        <v>16409</v>
      </c>
      <c r="K39" s="24">
        <v>0</v>
      </c>
      <c r="L39" s="24">
        <v>20236</v>
      </c>
      <c r="M39" s="24">
        <v>3317</v>
      </c>
      <c r="N39" s="24">
        <v>0</v>
      </c>
      <c r="O39" s="24">
        <v>0</v>
      </c>
      <c r="P39" s="25">
        <f t="shared" si="4"/>
        <v>151863</v>
      </c>
      <c r="Q39" s="64"/>
      <c r="R39" s="27"/>
      <c r="S39" s="65"/>
      <c r="T39" s="66"/>
      <c r="U39" s="67"/>
      <c r="V39" s="68"/>
      <c r="W39" s="69"/>
      <c r="X39" s="66"/>
      <c r="Y39" s="66"/>
      <c r="Z39" s="66"/>
    </row>
    <row r="40" spans="1:26" x14ac:dyDescent="0.35">
      <c r="A40" s="50" t="s">
        <v>83</v>
      </c>
      <c r="B40" s="37">
        <f>SUM(B38:B39)</f>
        <v>138097</v>
      </c>
      <c r="C40" s="37">
        <f>SUM(C38:C39)</f>
        <v>114646</v>
      </c>
      <c r="D40" s="37">
        <f>SUM(D38:D39)</f>
        <v>539357</v>
      </c>
      <c r="E40" s="37">
        <f t="shared" ref="E40:O40" si="13">SUM(E38:E39)</f>
        <v>249616</v>
      </c>
      <c r="F40" s="37">
        <f t="shared" si="13"/>
        <v>152687</v>
      </c>
      <c r="G40" s="37">
        <f>SUM(G38:G39)</f>
        <v>126631</v>
      </c>
      <c r="H40" s="37">
        <f t="shared" si="13"/>
        <v>964068</v>
      </c>
      <c r="I40" s="37">
        <f>SUM(I38:I39)</f>
        <v>0</v>
      </c>
      <c r="J40" s="37">
        <f t="shared" si="13"/>
        <v>335079</v>
      </c>
      <c r="K40" s="37">
        <f t="shared" si="13"/>
        <v>0</v>
      </c>
      <c r="L40" s="37">
        <f t="shared" si="13"/>
        <v>413246</v>
      </c>
      <c r="M40" s="37">
        <f>SUM(M38:M39)</f>
        <v>67745</v>
      </c>
      <c r="N40" s="37">
        <f t="shared" si="13"/>
        <v>0</v>
      </c>
      <c r="O40" s="37">
        <f t="shared" si="13"/>
        <v>0</v>
      </c>
      <c r="P40" s="38">
        <f t="shared" si="4"/>
        <v>3101172</v>
      </c>
      <c r="Q40" s="26"/>
      <c r="R40" s="27"/>
      <c r="S40" s="61"/>
      <c r="T40" s="29"/>
      <c r="U40" s="55"/>
      <c r="V40" s="55"/>
      <c r="W40" s="56"/>
      <c r="X40" s="29"/>
      <c r="Y40" s="29"/>
      <c r="Z40" s="29"/>
    </row>
    <row r="41" spans="1:26" x14ac:dyDescent="0.35">
      <c r="A41" s="157" t="s">
        <v>115</v>
      </c>
      <c r="B41" s="37">
        <v>0</v>
      </c>
      <c r="C41" s="37">
        <v>222918</v>
      </c>
      <c r="D41" s="37">
        <v>1048730</v>
      </c>
      <c r="E41" s="37">
        <v>485354</v>
      </c>
      <c r="F41" s="37">
        <v>296887</v>
      </c>
      <c r="G41" s="37">
        <v>246224</v>
      </c>
      <c r="H41" s="37">
        <v>1874542</v>
      </c>
      <c r="I41" s="37">
        <v>0</v>
      </c>
      <c r="J41" s="37">
        <v>651530</v>
      </c>
      <c r="K41" s="37">
        <v>0</v>
      </c>
      <c r="L41" s="37">
        <v>0</v>
      </c>
      <c r="M41" s="37">
        <v>131725</v>
      </c>
      <c r="N41" s="37">
        <v>0</v>
      </c>
      <c r="O41" s="37">
        <v>0</v>
      </c>
      <c r="P41" s="38">
        <f t="shared" si="4"/>
        <v>4957910</v>
      </c>
      <c r="Q41" s="26"/>
      <c r="R41" s="27"/>
      <c r="S41" s="61"/>
      <c r="T41" s="29"/>
      <c r="U41" s="55"/>
      <c r="V41" s="55"/>
      <c r="W41" s="56"/>
      <c r="X41" s="29"/>
      <c r="Y41" s="29"/>
      <c r="Z41" s="29"/>
    </row>
    <row r="42" spans="1:26" x14ac:dyDescent="0.35">
      <c r="A42" s="70" t="s">
        <v>84</v>
      </c>
      <c r="B42" s="71">
        <v>16445</v>
      </c>
      <c r="C42" s="71">
        <v>41553</v>
      </c>
      <c r="D42" s="71">
        <v>174470</v>
      </c>
      <c r="E42" s="71">
        <v>109324</v>
      </c>
      <c r="F42" s="71">
        <v>53906</v>
      </c>
      <c r="G42" s="71">
        <v>39714</v>
      </c>
      <c r="H42" s="71">
        <v>292726</v>
      </c>
      <c r="I42" s="71">
        <v>28688</v>
      </c>
      <c r="J42" s="71">
        <v>79052</v>
      </c>
      <c r="K42" s="71">
        <v>0</v>
      </c>
      <c r="L42" s="71">
        <v>101483</v>
      </c>
      <c r="M42" s="71">
        <v>21816</v>
      </c>
      <c r="N42" s="71">
        <v>15020</v>
      </c>
      <c r="O42" s="71">
        <v>0</v>
      </c>
      <c r="P42" s="72">
        <f t="shared" si="4"/>
        <v>974197</v>
      </c>
      <c r="Q42" s="64"/>
      <c r="R42" s="27"/>
      <c r="S42" s="65"/>
      <c r="T42" s="66"/>
      <c r="U42" s="67"/>
      <c r="V42" s="68"/>
      <c r="W42" s="68"/>
      <c r="X42" s="66"/>
      <c r="Y42" s="66"/>
      <c r="Z42" s="66"/>
    </row>
    <row r="43" spans="1:26" x14ac:dyDescent="0.35">
      <c r="A43" s="73" t="s">
        <v>85</v>
      </c>
      <c r="B43" s="74">
        <v>1857</v>
      </c>
      <c r="C43" s="74">
        <v>3423</v>
      </c>
      <c r="D43" s="74">
        <v>14080</v>
      </c>
      <c r="E43" s="74">
        <v>7064</v>
      </c>
      <c r="F43" s="74">
        <v>4661</v>
      </c>
      <c r="G43" s="74">
        <v>3386</v>
      </c>
      <c r="H43" s="74">
        <v>30368</v>
      </c>
      <c r="I43" s="74">
        <v>1651</v>
      </c>
      <c r="J43" s="74">
        <v>8569</v>
      </c>
      <c r="K43" s="74">
        <v>0</v>
      </c>
      <c r="L43" s="74">
        <v>6600</v>
      </c>
      <c r="M43" s="74">
        <v>2343</v>
      </c>
      <c r="N43" s="74">
        <v>0</v>
      </c>
      <c r="O43" s="74">
        <v>0</v>
      </c>
      <c r="P43" s="75">
        <f t="shared" si="4"/>
        <v>84002</v>
      </c>
      <c r="Q43" s="64"/>
      <c r="R43" s="27"/>
      <c r="S43" s="76"/>
      <c r="T43" s="66"/>
      <c r="U43" s="67"/>
      <c r="V43" s="66"/>
      <c r="W43" s="66"/>
      <c r="X43" s="66"/>
    </row>
    <row r="44" spans="1:26" x14ac:dyDescent="0.35">
      <c r="A44" s="23" t="s">
        <v>35</v>
      </c>
      <c r="B44" s="57">
        <v>0</v>
      </c>
      <c r="C44" s="57">
        <v>281546</v>
      </c>
      <c r="D44" s="57">
        <v>140773</v>
      </c>
      <c r="E44" s="57">
        <v>140773</v>
      </c>
      <c r="F44" s="57">
        <v>70386</v>
      </c>
      <c r="G44" s="57">
        <v>70386</v>
      </c>
      <c r="H44" s="57">
        <v>140773</v>
      </c>
      <c r="I44" s="57">
        <v>281546</v>
      </c>
      <c r="J44" s="57">
        <v>281546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8">
        <f t="shared" si="4"/>
        <v>1407729</v>
      </c>
      <c r="Q44" s="26"/>
      <c r="R44" s="27"/>
      <c r="S44" s="28"/>
      <c r="T44" s="29"/>
      <c r="U44" s="30"/>
      <c r="V44" s="30"/>
      <c r="W44" s="30"/>
      <c r="X44" s="29"/>
      <c r="Y44" s="29"/>
      <c r="Z44" s="29"/>
    </row>
    <row r="45" spans="1:26" x14ac:dyDescent="0.35">
      <c r="A45" s="32" t="s">
        <v>36</v>
      </c>
      <c r="B45" s="33">
        <v>0</v>
      </c>
      <c r="C45" s="33">
        <v>33320</v>
      </c>
      <c r="D45" s="33">
        <v>146632</v>
      </c>
      <c r="E45" s="33">
        <v>64435</v>
      </c>
      <c r="F45" s="33">
        <v>45570</v>
      </c>
      <c r="G45" s="33">
        <v>33197</v>
      </c>
      <c r="H45" s="33">
        <v>303310</v>
      </c>
      <c r="I45" s="33">
        <v>18007</v>
      </c>
      <c r="J45" s="33">
        <v>86975</v>
      </c>
      <c r="K45" s="33">
        <v>0</v>
      </c>
      <c r="L45" s="33">
        <v>88812</v>
      </c>
      <c r="M45" s="33">
        <v>24377</v>
      </c>
      <c r="N45" s="33">
        <v>0</v>
      </c>
      <c r="O45" s="33">
        <v>0</v>
      </c>
      <c r="P45" s="34">
        <f t="shared" si="4"/>
        <v>844635</v>
      </c>
      <c r="Q45" s="26"/>
      <c r="R45" s="27"/>
      <c r="S45" s="28"/>
      <c r="T45" s="29"/>
      <c r="U45" s="30"/>
      <c r="V45" s="30"/>
      <c r="W45" s="30"/>
      <c r="X45" s="29"/>
      <c r="Y45" s="29"/>
      <c r="Z45" s="29"/>
    </row>
    <row r="46" spans="1:26" x14ac:dyDescent="0.35">
      <c r="A46" s="3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5">
        <f t="shared" si="4"/>
        <v>0</v>
      </c>
      <c r="Q46" s="26"/>
      <c r="R46" s="27"/>
      <c r="S46" s="28"/>
      <c r="T46" s="29"/>
      <c r="U46" s="30"/>
      <c r="V46" s="30"/>
      <c r="W46" s="30"/>
      <c r="X46" s="29"/>
      <c r="Y46" s="29"/>
      <c r="Z46" s="29"/>
    </row>
    <row r="47" spans="1:26" x14ac:dyDescent="0.35">
      <c r="A47" s="50" t="s">
        <v>86</v>
      </c>
      <c r="B47" s="37">
        <f>SUM(B44:B46)</f>
        <v>0</v>
      </c>
      <c r="C47" s="37">
        <f>SUM(C44:C46)</f>
        <v>314866</v>
      </c>
      <c r="D47" s="37">
        <f>SUM(D44:D46)</f>
        <v>287405</v>
      </c>
      <c r="E47" s="37">
        <f t="shared" ref="E47:O47" si="14">SUM(E44:E46)</f>
        <v>205208</v>
      </c>
      <c r="F47" s="37">
        <f t="shared" si="14"/>
        <v>115956</v>
      </c>
      <c r="G47" s="37">
        <f>SUM(G44:G46)</f>
        <v>103583</v>
      </c>
      <c r="H47" s="37">
        <f t="shared" si="14"/>
        <v>444083</v>
      </c>
      <c r="I47" s="37">
        <f>SUM(I44:I46)</f>
        <v>299553</v>
      </c>
      <c r="J47" s="37">
        <f t="shared" si="14"/>
        <v>368521</v>
      </c>
      <c r="K47" s="37">
        <f t="shared" si="14"/>
        <v>0</v>
      </c>
      <c r="L47" s="37">
        <f t="shared" si="14"/>
        <v>88812</v>
      </c>
      <c r="M47" s="37">
        <f>SUM(M44:M46)</f>
        <v>24377</v>
      </c>
      <c r="N47" s="37">
        <f t="shared" si="14"/>
        <v>0</v>
      </c>
      <c r="O47" s="37">
        <f t="shared" si="14"/>
        <v>0</v>
      </c>
      <c r="P47" s="38">
        <f t="shared" si="4"/>
        <v>2252364</v>
      </c>
      <c r="Q47" s="26"/>
      <c r="R47" s="27"/>
      <c r="S47" s="28"/>
      <c r="T47" s="29"/>
      <c r="U47" s="30"/>
      <c r="V47" s="30"/>
      <c r="W47" s="31"/>
      <c r="X47" s="29"/>
      <c r="Y47" s="29"/>
      <c r="Z47" s="29"/>
    </row>
    <row r="48" spans="1:26" x14ac:dyDescent="0.35">
      <c r="A48" s="23" t="s">
        <v>87</v>
      </c>
      <c r="B48" s="57">
        <v>41732</v>
      </c>
      <c r="C48" s="57">
        <v>53005</v>
      </c>
      <c r="D48" s="57">
        <v>0</v>
      </c>
      <c r="E48" s="57">
        <v>21489</v>
      </c>
      <c r="F48" s="57">
        <v>54438</v>
      </c>
      <c r="G48" s="57">
        <v>5730</v>
      </c>
      <c r="H48" s="57">
        <v>78792</v>
      </c>
      <c r="I48" s="57">
        <v>0</v>
      </c>
      <c r="J48" s="57">
        <v>40112</v>
      </c>
      <c r="K48" s="57">
        <v>0</v>
      </c>
      <c r="L48" s="57">
        <v>45028</v>
      </c>
      <c r="M48" s="57">
        <v>0</v>
      </c>
      <c r="N48" s="57">
        <v>7163</v>
      </c>
      <c r="O48" s="57">
        <v>0</v>
      </c>
      <c r="P48" s="58">
        <f t="shared" si="4"/>
        <v>347489</v>
      </c>
      <c r="Q48" s="64"/>
      <c r="R48" s="27"/>
      <c r="S48" s="77"/>
      <c r="T48" s="66"/>
      <c r="U48" s="66"/>
      <c r="V48" s="66"/>
      <c r="W48" s="66"/>
      <c r="X48" s="66"/>
      <c r="Y48" s="66"/>
      <c r="Z48" s="66"/>
    </row>
    <row r="49" spans="1:26" x14ac:dyDescent="0.35">
      <c r="A49" s="32" t="s">
        <v>88</v>
      </c>
      <c r="B49" s="33">
        <v>110890</v>
      </c>
      <c r="C49" s="33">
        <v>1822</v>
      </c>
      <c r="D49" s="33">
        <v>4570</v>
      </c>
      <c r="E49" s="33">
        <v>6470</v>
      </c>
      <c r="F49" s="33">
        <v>10284</v>
      </c>
      <c r="G49" s="33">
        <v>19421</v>
      </c>
      <c r="H49" s="33">
        <v>18513</v>
      </c>
      <c r="I49" s="33">
        <v>0</v>
      </c>
      <c r="J49" s="33">
        <v>4291</v>
      </c>
      <c r="K49" s="33">
        <v>0</v>
      </c>
      <c r="L49" s="33">
        <v>40748</v>
      </c>
      <c r="M49" s="33">
        <v>458</v>
      </c>
      <c r="N49" s="33">
        <v>0</v>
      </c>
      <c r="O49" s="33">
        <v>0</v>
      </c>
      <c r="P49" s="34">
        <f t="shared" si="4"/>
        <v>217467</v>
      </c>
      <c r="Q49" s="64"/>
      <c r="R49" s="27"/>
      <c r="S49" s="77"/>
      <c r="T49" s="66"/>
      <c r="U49" s="66"/>
      <c r="V49" s="66"/>
      <c r="W49" s="66"/>
      <c r="X49" s="66"/>
      <c r="Y49" s="66"/>
      <c r="Z49" s="66"/>
    </row>
    <row r="50" spans="1:26" x14ac:dyDescent="0.35">
      <c r="A50" s="23" t="s">
        <v>89</v>
      </c>
      <c r="B50" s="24">
        <v>5808</v>
      </c>
      <c r="C50" s="24">
        <v>37881</v>
      </c>
      <c r="D50" s="24">
        <v>35500</v>
      </c>
      <c r="E50" s="24">
        <v>0</v>
      </c>
      <c r="F50" s="24">
        <v>13421</v>
      </c>
      <c r="G50" s="24">
        <v>0</v>
      </c>
      <c r="H50" s="24">
        <v>134317</v>
      </c>
      <c r="I50" s="24">
        <v>26192</v>
      </c>
      <c r="J50" s="24">
        <v>284869</v>
      </c>
      <c r="K50" s="24">
        <v>0</v>
      </c>
      <c r="L50" s="24">
        <v>4329</v>
      </c>
      <c r="M50" s="24">
        <v>0</v>
      </c>
      <c r="N50" s="24">
        <v>0</v>
      </c>
      <c r="O50" s="24">
        <v>0</v>
      </c>
      <c r="P50" s="25">
        <f t="shared" si="4"/>
        <v>542317</v>
      </c>
      <c r="Q50" s="64"/>
      <c r="R50" s="27"/>
      <c r="S50" s="77"/>
      <c r="T50" s="66"/>
      <c r="U50" s="66"/>
      <c r="V50" s="66"/>
      <c r="W50" s="66"/>
      <c r="X50" s="66"/>
      <c r="Y50" s="66"/>
      <c r="Z50" s="66"/>
    </row>
    <row r="51" spans="1:26" x14ac:dyDescent="0.35">
      <c r="A51" s="40" t="s">
        <v>90</v>
      </c>
      <c r="B51" s="33">
        <v>101412</v>
      </c>
      <c r="C51" s="33">
        <v>607542</v>
      </c>
      <c r="D51" s="33">
        <v>1115336</v>
      </c>
      <c r="E51" s="33">
        <v>639389</v>
      </c>
      <c r="F51" s="33">
        <v>715526</v>
      </c>
      <c r="G51" s="33">
        <v>289303</v>
      </c>
      <c r="H51" s="33">
        <v>2834296</v>
      </c>
      <c r="I51" s="33">
        <v>131737</v>
      </c>
      <c r="J51" s="33">
        <v>925961</v>
      </c>
      <c r="K51" s="33">
        <v>0</v>
      </c>
      <c r="L51" s="33">
        <v>211149</v>
      </c>
      <c r="M51" s="33">
        <v>181386</v>
      </c>
      <c r="N51" s="33">
        <v>49047</v>
      </c>
      <c r="O51" s="33">
        <v>0</v>
      </c>
      <c r="P51" s="34">
        <f t="shared" si="4"/>
        <v>7802084</v>
      </c>
      <c r="Q51" s="64"/>
      <c r="R51" s="27"/>
      <c r="S51" s="77"/>
      <c r="T51" s="66"/>
      <c r="U51" s="66"/>
      <c r="V51" s="66"/>
      <c r="W51" s="66"/>
      <c r="X51" s="66"/>
      <c r="Y51" s="66"/>
      <c r="Z51" s="66"/>
    </row>
    <row r="52" spans="1:26" x14ac:dyDescent="0.35">
      <c r="A52" s="51" t="s">
        <v>91</v>
      </c>
      <c r="B52" s="42">
        <f>SUM(B48:B51)</f>
        <v>259842</v>
      </c>
      <c r="C52" s="42">
        <f>SUM(C48:C51)</f>
        <v>700250</v>
      </c>
      <c r="D52" s="42">
        <f>SUM(D48:D51)</f>
        <v>1155406</v>
      </c>
      <c r="E52" s="42">
        <f t="shared" ref="E52:O52" si="15">SUM(E48:E51)</f>
        <v>667348</v>
      </c>
      <c r="F52" s="42">
        <f t="shared" si="15"/>
        <v>793669</v>
      </c>
      <c r="G52" s="42">
        <f>SUM(G48:G51)</f>
        <v>314454</v>
      </c>
      <c r="H52" s="42">
        <f t="shared" si="15"/>
        <v>3065918</v>
      </c>
      <c r="I52" s="42">
        <f>SUM(I48:I51)</f>
        <v>157929</v>
      </c>
      <c r="J52" s="42">
        <f t="shared" si="15"/>
        <v>1255233</v>
      </c>
      <c r="K52" s="42">
        <f t="shared" si="15"/>
        <v>0</v>
      </c>
      <c r="L52" s="42">
        <f t="shared" si="15"/>
        <v>301254</v>
      </c>
      <c r="M52" s="42">
        <f>SUM(M48:M51)</f>
        <v>181844</v>
      </c>
      <c r="N52" s="42">
        <f t="shared" si="15"/>
        <v>56210</v>
      </c>
      <c r="O52" s="42">
        <f t="shared" si="15"/>
        <v>0</v>
      </c>
      <c r="P52" s="43">
        <f t="shared" si="4"/>
        <v>8909357</v>
      </c>
      <c r="Q52" s="78"/>
      <c r="R52" s="27"/>
      <c r="S52" s="77"/>
      <c r="T52" s="79"/>
      <c r="U52" s="67"/>
      <c r="V52" s="67"/>
      <c r="W52" s="69"/>
      <c r="X52" s="79"/>
      <c r="Y52" s="66"/>
      <c r="Z52" s="79"/>
    </row>
    <row r="53" spans="1:26" x14ac:dyDescent="0.35">
      <c r="A53" s="44" t="s">
        <v>92</v>
      </c>
      <c r="B53" s="74">
        <f>B52+B47+B43+B42+B41+B40+B37+B21+B20+B16+B15+B10</f>
        <v>1142863.1635679677</v>
      </c>
      <c r="C53" s="74">
        <f t="shared" ref="C53:O53" si="16">C52+C47+C43+C42+C41+C40+C37+C21+C20+C16+C15+C10</f>
        <v>3687428.9701273888</v>
      </c>
      <c r="D53" s="74">
        <f t="shared" si="16"/>
        <v>11861162.074420899</v>
      </c>
      <c r="E53" s="74">
        <f t="shared" si="16"/>
        <v>7017339.4128198773</v>
      </c>
      <c r="F53" s="74">
        <f t="shared" si="16"/>
        <v>3972991.9003212815</v>
      </c>
      <c r="G53" s="74">
        <f t="shared" si="16"/>
        <v>2985020.9408254498</v>
      </c>
      <c r="H53" s="74">
        <f t="shared" si="16"/>
        <v>23905307.551600788</v>
      </c>
      <c r="I53" s="74">
        <f t="shared" si="16"/>
        <v>2287336.3073850228</v>
      </c>
      <c r="J53" s="74">
        <f t="shared" si="16"/>
        <v>8819946.7832207009</v>
      </c>
      <c r="K53" s="74">
        <f t="shared" si="16"/>
        <v>1053927.1634680594</v>
      </c>
      <c r="L53" s="74">
        <f t="shared" si="16"/>
        <v>5074485.504359276</v>
      </c>
      <c r="M53" s="74">
        <f t="shared" si="16"/>
        <v>1846178.8310858468</v>
      </c>
      <c r="N53" s="74">
        <f t="shared" si="16"/>
        <v>435213</v>
      </c>
      <c r="O53" s="74">
        <f t="shared" si="16"/>
        <v>0</v>
      </c>
      <c r="P53" s="75">
        <f t="shared" si="4"/>
        <v>74089201.603202567</v>
      </c>
      <c r="Q53" s="26"/>
      <c r="R53" s="27"/>
      <c r="S53" s="77"/>
      <c r="T53" s="29"/>
      <c r="U53" s="55"/>
      <c r="V53" s="55"/>
      <c r="W53" s="31"/>
      <c r="X53" s="29"/>
      <c r="Y53" s="29"/>
      <c r="Z53" s="29"/>
    </row>
    <row r="54" spans="1:26" x14ac:dyDescent="0.35">
      <c r="A54" s="23" t="s">
        <v>41</v>
      </c>
      <c r="B54" s="24">
        <v>2413</v>
      </c>
      <c r="C54" s="24">
        <v>-499314</v>
      </c>
      <c r="D54" s="24">
        <v>9423</v>
      </c>
      <c r="E54" s="24">
        <v>4361</v>
      </c>
      <c r="F54" s="24">
        <v>2668</v>
      </c>
      <c r="G54" s="24">
        <v>2212</v>
      </c>
      <c r="H54" s="24">
        <v>16842</v>
      </c>
      <c r="I54" s="24">
        <v>197137</v>
      </c>
      <c r="J54" s="24">
        <v>5854</v>
      </c>
      <c r="K54" s="24">
        <v>0</v>
      </c>
      <c r="L54" s="24">
        <v>7220</v>
      </c>
      <c r="M54" s="24">
        <v>1184</v>
      </c>
      <c r="N54" s="24">
        <v>0</v>
      </c>
      <c r="O54" s="24">
        <v>0</v>
      </c>
      <c r="P54" s="25">
        <f t="shared" si="4"/>
        <v>-250000</v>
      </c>
      <c r="Q54" s="47"/>
      <c r="R54" s="27"/>
      <c r="S54" s="77"/>
      <c r="T54" s="49"/>
      <c r="U54" s="30"/>
      <c r="V54" s="30"/>
      <c r="W54" s="30"/>
      <c r="X54" s="49"/>
      <c r="Y54" s="49"/>
      <c r="Z54" s="49"/>
    </row>
    <row r="55" spans="1:26" x14ac:dyDescent="0.35">
      <c r="A55" s="32" t="s">
        <v>60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4">
        <f t="shared" si="4"/>
        <v>0</v>
      </c>
      <c r="R55" s="27"/>
      <c r="S55" s="77"/>
      <c r="T55" s="49"/>
      <c r="U55" s="30"/>
      <c r="V55" s="30"/>
      <c r="W55" s="30"/>
      <c r="X55" s="49"/>
      <c r="Y55" s="49"/>
      <c r="Z55" s="49"/>
    </row>
    <row r="56" spans="1:26" x14ac:dyDescent="0.35">
      <c r="A56" s="81" t="s">
        <v>93</v>
      </c>
      <c r="B56" s="82">
        <f>SUM(B53:B55)</f>
        <v>1145276.1635679677</v>
      </c>
      <c r="C56" s="82">
        <f>SUM(C53:C55)</f>
        <v>3188114.9701273888</v>
      </c>
      <c r="D56" s="82">
        <f>SUM(D53:D55)</f>
        <v>11870585.074420899</v>
      </c>
      <c r="E56" s="82">
        <f t="shared" ref="E56:O56" si="17">SUM(E53:E55)</f>
        <v>7021700.4128198773</v>
      </c>
      <c r="F56" s="82">
        <f t="shared" si="17"/>
        <v>3975659.9003212815</v>
      </c>
      <c r="G56" s="82">
        <f>SUM(G53:G55)</f>
        <v>2987232.9408254498</v>
      </c>
      <c r="H56" s="82">
        <f t="shared" si="17"/>
        <v>23922149.551600788</v>
      </c>
      <c r="I56" s="82">
        <f>SUM(I53:I55)</f>
        <v>2484473.3073850228</v>
      </c>
      <c r="J56" s="82">
        <f t="shared" si="17"/>
        <v>8825800.7832207009</v>
      </c>
      <c r="K56" s="82">
        <f t="shared" si="17"/>
        <v>1053927.1634680594</v>
      </c>
      <c r="L56" s="82">
        <f t="shared" si="17"/>
        <v>5081705.504359276</v>
      </c>
      <c r="M56" s="82">
        <f>SUM(M53:M55)</f>
        <v>1847362.8310858468</v>
      </c>
      <c r="N56" s="82">
        <f t="shared" si="17"/>
        <v>435213</v>
      </c>
      <c r="O56" s="82">
        <f t="shared" si="17"/>
        <v>0</v>
      </c>
      <c r="P56" s="83">
        <f t="shared" si="4"/>
        <v>73839201.603202567</v>
      </c>
      <c r="Q56" s="26"/>
      <c r="R56" s="27"/>
      <c r="S56" s="77"/>
      <c r="T56" s="84"/>
      <c r="U56" s="55"/>
      <c r="V56" s="55"/>
      <c r="W56" s="31"/>
      <c r="X56" s="19"/>
      <c r="Y56" s="85"/>
      <c r="Z56" s="19"/>
    </row>
    <row r="57" spans="1:26" x14ac:dyDescent="0.35">
      <c r="A57" s="32" t="s">
        <v>95</v>
      </c>
      <c r="B57" s="33">
        <v>13846</v>
      </c>
      <c r="C57" s="33">
        <v>126059</v>
      </c>
      <c r="D57" s="33">
        <v>77748</v>
      </c>
      <c r="E57" s="33">
        <v>26157</v>
      </c>
      <c r="F57" s="33">
        <v>16013</v>
      </c>
      <c r="G57" s="33">
        <v>4214</v>
      </c>
      <c r="H57" s="33">
        <v>179426</v>
      </c>
      <c r="I57" s="33">
        <v>181</v>
      </c>
      <c r="J57" s="33">
        <v>91474</v>
      </c>
      <c r="K57" s="33">
        <v>0</v>
      </c>
      <c r="L57" s="33">
        <v>17910</v>
      </c>
      <c r="M57" s="33">
        <v>2890</v>
      </c>
      <c r="N57" s="33">
        <v>0</v>
      </c>
      <c r="O57" s="33">
        <v>0</v>
      </c>
      <c r="P57" s="34">
        <f t="shared" si="4"/>
        <v>555918</v>
      </c>
      <c r="Q57" s="26"/>
      <c r="R57" s="27"/>
      <c r="S57" s="77"/>
      <c r="T57" s="29"/>
      <c r="U57" s="29"/>
      <c r="V57" s="29"/>
      <c r="W57" s="29"/>
      <c r="X57" s="29"/>
      <c r="Y57" s="29"/>
      <c r="Z57" s="29"/>
    </row>
    <row r="58" spans="1:26" x14ac:dyDescent="0.35">
      <c r="A58" s="23" t="s">
        <v>96</v>
      </c>
      <c r="B58" s="24">
        <v>58956</v>
      </c>
      <c r="C58" s="24">
        <v>74049</v>
      </c>
      <c r="D58" s="24">
        <v>679175</v>
      </c>
      <c r="E58" s="24">
        <v>341002</v>
      </c>
      <c r="F58" s="24">
        <v>154229</v>
      </c>
      <c r="G58" s="24">
        <v>124987</v>
      </c>
      <c r="H58" s="24">
        <v>1183839</v>
      </c>
      <c r="I58" s="24">
        <v>4716</v>
      </c>
      <c r="J58" s="24">
        <v>191961</v>
      </c>
      <c r="K58" s="24">
        <v>0</v>
      </c>
      <c r="L58" s="24">
        <v>278273</v>
      </c>
      <c r="M58" s="24">
        <v>54711</v>
      </c>
      <c r="N58" s="24">
        <v>0</v>
      </c>
      <c r="O58" s="24">
        <v>8961</v>
      </c>
      <c r="P58" s="25">
        <f t="shared" si="4"/>
        <v>3154859</v>
      </c>
      <c r="Q58" s="26"/>
      <c r="R58" s="27"/>
      <c r="S58" s="77"/>
      <c r="T58" s="29"/>
      <c r="U58" s="29"/>
      <c r="V58" s="29"/>
      <c r="W58" s="29"/>
      <c r="X58" s="29"/>
      <c r="Y58" s="29"/>
      <c r="Z58" s="29"/>
    </row>
    <row r="59" spans="1:26" x14ac:dyDescent="0.35">
      <c r="A59" s="32" t="s">
        <v>97</v>
      </c>
      <c r="B59" s="33">
        <v>-15890</v>
      </c>
      <c r="C59" s="33">
        <v>9384</v>
      </c>
      <c r="D59" s="33">
        <v>91334</v>
      </c>
      <c r="E59" s="33">
        <v>45857</v>
      </c>
      <c r="F59" s="33">
        <v>20740</v>
      </c>
      <c r="G59" s="33">
        <v>16808</v>
      </c>
      <c r="H59" s="33">
        <v>159200</v>
      </c>
      <c r="I59" s="33">
        <v>634</v>
      </c>
      <c r="J59" s="33">
        <v>25815</v>
      </c>
      <c r="K59" s="33">
        <v>0</v>
      </c>
      <c r="L59" s="33">
        <v>37422</v>
      </c>
      <c r="M59" s="33">
        <v>7357</v>
      </c>
      <c r="N59" s="33">
        <v>0</v>
      </c>
      <c r="O59" s="33">
        <v>1136</v>
      </c>
      <c r="P59" s="34">
        <f t="shared" si="4"/>
        <v>399797</v>
      </c>
      <c r="Q59" s="26"/>
      <c r="R59" s="27"/>
      <c r="S59" s="77"/>
      <c r="T59" s="29"/>
      <c r="U59" s="29"/>
      <c r="V59" s="29"/>
      <c r="W59" s="29"/>
      <c r="X59" s="29"/>
      <c r="Y59" s="29"/>
      <c r="Z59" s="29"/>
    </row>
    <row r="60" spans="1:26" x14ac:dyDescent="0.35">
      <c r="A60" s="35" t="s">
        <v>98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5">
        <f t="shared" si="4"/>
        <v>0</v>
      </c>
      <c r="Q60" s="26"/>
      <c r="R60" s="27"/>
      <c r="S60" s="77"/>
      <c r="T60" s="29"/>
      <c r="U60" s="30"/>
      <c r="V60" s="30"/>
      <c r="W60" s="31"/>
      <c r="X60" s="29"/>
      <c r="Y60" s="29"/>
      <c r="Z60" s="29"/>
    </row>
    <row r="61" spans="1:26" x14ac:dyDescent="0.35">
      <c r="A61" s="50" t="s">
        <v>94</v>
      </c>
      <c r="B61" s="37">
        <f>SUM(B57:B60)</f>
        <v>56912</v>
      </c>
      <c r="C61" s="37">
        <f>SUM(C57:C60)</f>
        <v>209492</v>
      </c>
      <c r="D61" s="37">
        <f>SUM(D57:D60)</f>
        <v>848257</v>
      </c>
      <c r="E61" s="37">
        <f t="shared" ref="E61:O61" si="18">SUM(E57:E60)</f>
        <v>413016</v>
      </c>
      <c r="F61" s="37">
        <f t="shared" si="18"/>
        <v>190982</v>
      </c>
      <c r="G61" s="37">
        <f>SUM(G57:G60)</f>
        <v>146009</v>
      </c>
      <c r="H61" s="37">
        <f t="shared" si="18"/>
        <v>1522465</v>
      </c>
      <c r="I61" s="37">
        <f>SUM(I57:I60)</f>
        <v>5531</v>
      </c>
      <c r="J61" s="37">
        <f t="shared" si="18"/>
        <v>309250</v>
      </c>
      <c r="K61" s="37">
        <f t="shared" si="18"/>
        <v>0</v>
      </c>
      <c r="L61" s="37">
        <f t="shared" si="18"/>
        <v>333605</v>
      </c>
      <c r="M61" s="37">
        <f>SUM(M57:M60)</f>
        <v>64958</v>
      </c>
      <c r="N61" s="37">
        <f t="shared" si="18"/>
        <v>0</v>
      </c>
      <c r="O61" s="37">
        <f t="shared" si="18"/>
        <v>10097</v>
      </c>
      <c r="P61" s="38">
        <f t="shared" si="4"/>
        <v>4110574</v>
      </c>
      <c r="Q61" s="26"/>
      <c r="R61" s="27"/>
      <c r="S61" s="77"/>
      <c r="T61" s="29"/>
      <c r="U61" s="30"/>
      <c r="V61" s="30"/>
      <c r="W61" s="31"/>
      <c r="X61" s="29"/>
      <c r="Y61" s="29"/>
      <c r="Z61" s="29"/>
    </row>
    <row r="62" spans="1:26" x14ac:dyDescent="0.35">
      <c r="A62" s="88" t="s">
        <v>99</v>
      </c>
      <c r="B62" s="89">
        <f>B56+B61</f>
        <v>1202188.1635679677</v>
      </c>
      <c r="C62" s="89">
        <f>C56+C61</f>
        <v>3397606.9701273888</v>
      </c>
      <c r="D62" s="89">
        <f>D56+D61</f>
        <v>12718842.074420899</v>
      </c>
      <c r="E62" s="89">
        <f t="shared" ref="E62:O62" si="19">E56+E61</f>
        <v>7434716.4128198773</v>
      </c>
      <c r="F62" s="89">
        <f t="shared" si="19"/>
        <v>4166641.9003212815</v>
      </c>
      <c r="G62" s="89">
        <f>G56+G61</f>
        <v>3133241.9408254498</v>
      </c>
      <c r="H62" s="89">
        <f t="shared" si="19"/>
        <v>25444614.551600788</v>
      </c>
      <c r="I62" s="89">
        <f>I56+I61</f>
        <v>2490004.3073850228</v>
      </c>
      <c r="J62" s="89">
        <f t="shared" si="19"/>
        <v>9135050.7832207009</v>
      </c>
      <c r="K62" s="89">
        <f t="shared" si="19"/>
        <v>1053927.1634680594</v>
      </c>
      <c r="L62" s="89">
        <f t="shared" si="19"/>
        <v>5415310.504359276</v>
      </c>
      <c r="M62" s="89">
        <f>M56+M61</f>
        <v>1912320.8310858468</v>
      </c>
      <c r="N62" s="89">
        <f t="shared" si="19"/>
        <v>435213</v>
      </c>
      <c r="O62" s="89">
        <f t="shared" si="19"/>
        <v>10097</v>
      </c>
      <c r="P62" s="89">
        <f t="shared" si="4"/>
        <v>77949775.603202567</v>
      </c>
      <c r="Q62" s="26"/>
      <c r="R62" s="87"/>
      <c r="S62" s="80"/>
      <c r="T62" s="90"/>
      <c r="U62" s="91"/>
      <c r="V62" s="55"/>
      <c r="W62" s="31"/>
      <c r="X62" s="29"/>
      <c r="Y62" s="28"/>
      <c r="Z62" s="92"/>
    </row>
    <row r="63" spans="1:26" x14ac:dyDescent="0.35">
      <c r="A63" s="12" t="s">
        <v>127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4"/>
      <c r="Q63" s="26"/>
      <c r="R63" s="87"/>
      <c r="S63" s="28"/>
      <c r="T63" s="29"/>
      <c r="U63" s="91"/>
      <c r="V63" s="55"/>
      <c r="W63" s="55"/>
      <c r="X63" s="29"/>
      <c r="Y63" s="86"/>
      <c r="Z63" s="92"/>
    </row>
    <row r="64" spans="1:26" x14ac:dyDescent="0.35">
      <c r="A64" s="1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4"/>
      <c r="Q64" s="26"/>
      <c r="R64" s="87"/>
      <c r="S64" s="28"/>
      <c r="T64" s="29"/>
      <c r="U64" s="91"/>
      <c r="V64" s="55"/>
      <c r="W64" s="55"/>
      <c r="X64" s="29"/>
      <c r="Y64" s="86"/>
      <c r="Z64" s="92"/>
    </row>
    <row r="65" spans="1:26" outlineLevel="1" x14ac:dyDescent="0.35">
      <c r="A65" s="15" t="s">
        <v>134</v>
      </c>
      <c r="B65" s="16" t="s">
        <v>110</v>
      </c>
      <c r="C65" s="16" t="s">
        <v>7</v>
      </c>
      <c r="D65" s="16" t="s">
        <v>0</v>
      </c>
      <c r="E65" s="16" t="s">
        <v>1</v>
      </c>
      <c r="F65" s="16" t="s">
        <v>2</v>
      </c>
      <c r="G65" s="16" t="s">
        <v>4</v>
      </c>
      <c r="H65" s="16" t="s">
        <v>5</v>
      </c>
      <c r="I65" s="16" t="s">
        <v>46</v>
      </c>
      <c r="J65" s="16" t="s">
        <v>47</v>
      </c>
      <c r="K65" s="16" t="s">
        <v>48</v>
      </c>
      <c r="L65" s="16" t="s">
        <v>6</v>
      </c>
      <c r="M65" s="16" t="s">
        <v>3</v>
      </c>
      <c r="N65" s="16" t="s">
        <v>15</v>
      </c>
      <c r="O65" s="16" t="s">
        <v>8</v>
      </c>
      <c r="P65" s="17" t="s">
        <v>9</v>
      </c>
      <c r="Q65" s="95"/>
      <c r="R65" s="29"/>
      <c r="S65" s="86"/>
      <c r="T65" s="29"/>
      <c r="U65" s="29"/>
      <c r="V65" s="29"/>
      <c r="W65" s="29"/>
      <c r="X65" s="29"/>
      <c r="Y65" s="29"/>
      <c r="Z65" s="29"/>
    </row>
    <row r="66" spans="1:26" outlineLevel="1" x14ac:dyDescent="0.35">
      <c r="A66" s="23" t="s">
        <v>49</v>
      </c>
      <c r="B66" s="24">
        <v>30940</v>
      </c>
      <c r="C66" s="24">
        <v>57026</v>
      </c>
      <c r="D66" s="24">
        <v>234575</v>
      </c>
      <c r="E66" s="24">
        <v>1278666</v>
      </c>
      <c r="F66" s="24">
        <v>77652</v>
      </c>
      <c r="G66" s="24">
        <v>56419</v>
      </c>
      <c r="H66" s="24">
        <v>505954</v>
      </c>
      <c r="I66" s="24">
        <v>27502</v>
      </c>
      <c r="J66" s="24">
        <v>142767</v>
      </c>
      <c r="K66" s="24">
        <v>0</v>
      </c>
      <c r="L66" s="24">
        <v>1208730</v>
      </c>
      <c r="M66" s="24">
        <v>39028</v>
      </c>
      <c r="N66" s="24">
        <v>383467</v>
      </c>
      <c r="O66" s="24">
        <v>0</v>
      </c>
      <c r="P66" s="25">
        <f>SUM(B66:O66)</f>
        <v>4042726</v>
      </c>
      <c r="Q66" s="95"/>
      <c r="R66" s="29"/>
      <c r="S66" s="86"/>
      <c r="T66" s="29"/>
      <c r="U66" s="29"/>
      <c r="V66" s="29"/>
      <c r="W66" s="29"/>
      <c r="X66" s="29"/>
      <c r="Y66" s="29"/>
      <c r="Z66" s="29"/>
    </row>
    <row r="67" spans="1:26" outlineLevel="1" x14ac:dyDescent="0.35">
      <c r="A67" s="32" t="s">
        <v>50</v>
      </c>
      <c r="B67" s="33">
        <v>144836</v>
      </c>
      <c r="C67" s="33">
        <v>264949</v>
      </c>
      <c r="D67" s="33">
        <v>1027128</v>
      </c>
      <c r="E67" s="33">
        <v>549387</v>
      </c>
      <c r="F67" s="33">
        <v>342574</v>
      </c>
      <c r="G67" s="33">
        <v>247186</v>
      </c>
      <c r="H67" s="33">
        <v>2568958</v>
      </c>
      <c r="I67" s="33">
        <v>118646</v>
      </c>
      <c r="J67" s="33">
        <v>619700</v>
      </c>
      <c r="K67" s="33">
        <v>0</v>
      </c>
      <c r="L67" s="33">
        <v>481940</v>
      </c>
      <c r="M67" s="33">
        <v>168373</v>
      </c>
      <c r="N67" s="33">
        <v>3786</v>
      </c>
      <c r="O67" s="33">
        <v>0</v>
      </c>
      <c r="P67" s="34">
        <f t="shared" ref="P67:P85" si="20">SUM(B67:O67)</f>
        <v>6537463</v>
      </c>
      <c r="Q67" s="95"/>
      <c r="R67" s="29"/>
      <c r="S67" s="86"/>
      <c r="T67" s="29"/>
      <c r="U67" s="29"/>
      <c r="V67" s="29"/>
      <c r="W67" s="29"/>
      <c r="X67" s="29"/>
      <c r="Y67" s="29"/>
      <c r="Z67" s="29"/>
    </row>
    <row r="68" spans="1:26" outlineLevel="1" x14ac:dyDescent="0.35">
      <c r="A68" s="23" t="s">
        <v>51</v>
      </c>
      <c r="B68" s="24">
        <v>28233</v>
      </c>
      <c r="C68" s="24">
        <v>52038</v>
      </c>
      <c r="D68" s="24">
        <v>1349260</v>
      </c>
      <c r="E68" s="24">
        <v>107398</v>
      </c>
      <c r="F68" s="24">
        <v>70860</v>
      </c>
      <c r="G68" s="24">
        <v>51485</v>
      </c>
      <c r="H68" s="24">
        <v>1297335</v>
      </c>
      <c r="I68" s="24">
        <v>245830</v>
      </c>
      <c r="J68" s="24">
        <v>130280</v>
      </c>
      <c r="K68" s="24">
        <v>0</v>
      </c>
      <c r="L68" s="24">
        <v>100339</v>
      </c>
      <c r="M68" s="24">
        <v>35615</v>
      </c>
      <c r="N68" s="24">
        <v>0</v>
      </c>
      <c r="O68" s="24">
        <v>0</v>
      </c>
      <c r="P68" s="25">
        <f t="shared" si="20"/>
        <v>3468673</v>
      </c>
      <c r="Q68" s="95"/>
      <c r="R68" s="29"/>
      <c r="S68" s="86"/>
      <c r="T68" s="29"/>
      <c r="U68" s="29"/>
      <c r="V68" s="29"/>
      <c r="W68" s="29"/>
      <c r="X68" s="29"/>
      <c r="Y68" s="29"/>
      <c r="Z68" s="29"/>
    </row>
    <row r="69" spans="1:26" outlineLevel="1" x14ac:dyDescent="0.35">
      <c r="A69" s="32" t="s">
        <v>52</v>
      </c>
      <c r="B69" s="33">
        <v>65396</v>
      </c>
      <c r="C69" s="33">
        <v>142578</v>
      </c>
      <c r="D69" s="33">
        <v>495809</v>
      </c>
      <c r="E69" s="33">
        <v>270805</v>
      </c>
      <c r="F69" s="33">
        <v>164130</v>
      </c>
      <c r="G69" s="33">
        <v>141296</v>
      </c>
      <c r="H69" s="33">
        <v>1069409</v>
      </c>
      <c r="I69" s="33">
        <v>58129</v>
      </c>
      <c r="J69" s="33">
        <v>301760</v>
      </c>
      <c r="K69" s="33">
        <v>0</v>
      </c>
      <c r="L69" s="33">
        <v>232411</v>
      </c>
      <c r="M69" s="33">
        <v>82492</v>
      </c>
      <c r="N69" s="33">
        <v>0</v>
      </c>
      <c r="O69" s="33">
        <v>0</v>
      </c>
      <c r="P69" s="34">
        <f t="shared" si="20"/>
        <v>3024215</v>
      </c>
      <c r="Q69" s="95"/>
      <c r="R69" s="29"/>
      <c r="S69" s="86"/>
      <c r="T69" s="29"/>
      <c r="U69" s="29"/>
      <c r="V69" s="29"/>
      <c r="W69" s="29"/>
      <c r="X69" s="29"/>
      <c r="Y69" s="29"/>
      <c r="Z69" s="29"/>
    </row>
    <row r="70" spans="1:26" outlineLevel="1" x14ac:dyDescent="0.35">
      <c r="A70" s="23" t="s">
        <v>53</v>
      </c>
      <c r="B70" s="24">
        <v>20423</v>
      </c>
      <c r="C70" s="24">
        <v>37643</v>
      </c>
      <c r="D70" s="24">
        <v>154845</v>
      </c>
      <c r="E70" s="24">
        <v>77689</v>
      </c>
      <c r="F70" s="24">
        <v>51259</v>
      </c>
      <c r="G70" s="24">
        <v>37243</v>
      </c>
      <c r="H70" s="24">
        <v>333984</v>
      </c>
      <c r="I70" s="24">
        <v>18154</v>
      </c>
      <c r="J70" s="24">
        <v>94242</v>
      </c>
      <c r="K70" s="24">
        <v>0</v>
      </c>
      <c r="L70" s="24">
        <v>72583</v>
      </c>
      <c r="M70" s="24">
        <v>25763</v>
      </c>
      <c r="N70" s="24">
        <v>0</v>
      </c>
      <c r="O70" s="24">
        <v>0</v>
      </c>
      <c r="P70" s="25">
        <f t="shared" si="20"/>
        <v>923828</v>
      </c>
      <c r="Q70" s="95"/>
      <c r="R70" s="29"/>
      <c r="S70" s="86"/>
      <c r="T70" s="29"/>
      <c r="U70" s="29"/>
      <c r="V70" s="29"/>
      <c r="W70" s="29"/>
      <c r="X70" s="29"/>
      <c r="Y70" s="29"/>
      <c r="Z70" s="29"/>
    </row>
    <row r="71" spans="1:26" outlineLevel="1" x14ac:dyDescent="0.35">
      <c r="A71" s="32" t="s">
        <v>54</v>
      </c>
      <c r="B71" s="33">
        <v>90090</v>
      </c>
      <c r="C71" s="33">
        <v>427630</v>
      </c>
      <c r="D71" s="33">
        <v>729198</v>
      </c>
      <c r="E71" s="33">
        <v>412294</v>
      </c>
      <c r="F71" s="33">
        <v>288639</v>
      </c>
      <c r="G71" s="33">
        <v>236789</v>
      </c>
      <c r="H71" s="33">
        <v>1537865</v>
      </c>
      <c r="I71" s="33">
        <v>114879</v>
      </c>
      <c r="J71" s="33">
        <v>415710</v>
      </c>
      <c r="K71" s="33">
        <v>0</v>
      </c>
      <c r="L71" s="33">
        <v>320173</v>
      </c>
      <c r="M71" s="33">
        <v>163356</v>
      </c>
      <c r="N71" s="33">
        <v>0</v>
      </c>
      <c r="O71" s="33">
        <v>0</v>
      </c>
      <c r="P71" s="34">
        <f t="shared" si="20"/>
        <v>4736623</v>
      </c>
      <c r="Q71" s="95"/>
      <c r="R71" s="29"/>
      <c r="S71" s="86"/>
      <c r="T71" s="29"/>
      <c r="U71" s="29"/>
      <c r="V71" s="29"/>
      <c r="W71" s="29"/>
      <c r="X71" s="29"/>
      <c r="Y71" s="29"/>
      <c r="Z71" s="29"/>
    </row>
    <row r="72" spans="1:26" outlineLevel="1" x14ac:dyDescent="0.35">
      <c r="A72" s="35" t="s">
        <v>107</v>
      </c>
      <c r="B72" s="24">
        <v>-32917</v>
      </c>
      <c r="C72" s="24">
        <v>10728</v>
      </c>
      <c r="D72" s="24">
        <v>-171693</v>
      </c>
      <c r="E72" s="24">
        <v>279413</v>
      </c>
      <c r="F72" s="24">
        <v>105872</v>
      </c>
      <c r="G72" s="24">
        <v>86247</v>
      </c>
      <c r="H72" s="24">
        <v>-307524</v>
      </c>
      <c r="I72" s="24">
        <v>0</v>
      </c>
      <c r="J72" s="24">
        <v>0</v>
      </c>
      <c r="K72" s="24">
        <v>0</v>
      </c>
      <c r="L72" s="24">
        <v>50683</v>
      </c>
      <c r="M72" s="24">
        <v>-20807</v>
      </c>
      <c r="N72" s="24">
        <v>0</v>
      </c>
      <c r="O72" s="24">
        <v>0</v>
      </c>
      <c r="P72" s="25">
        <f t="shared" si="20"/>
        <v>2</v>
      </c>
      <c r="Q72" s="95"/>
      <c r="R72" s="29"/>
      <c r="S72" s="86"/>
      <c r="T72" s="29"/>
      <c r="U72" s="29"/>
      <c r="V72" s="29"/>
      <c r="W72" s="29"/>
      <c r="X72" s="29"/>
      <c r="Y72" s="29"/>
      <c r="Z72" s="29"/>
    </row>
    <row r="73" spans="1:26" outlineLevel="1" x14ac:dyDescent="0.35">
      <c r="A73" s="36" t="s">
        <v>74</v>
      </c>
      <c r="B73" s="37">
        <f>SUM(B66:B72)</f>
        <v>347001</v>
      </c>
      <c r="C73" s="37">
        <f>SUM(C66:C72)</f>
        <v>992592</v>
      </c>
      <c r="D73" s="37">
        <f>SUM(D66:D72)</f>
        <v>3819122</v>
      </c>
      <c r="E73" s="37">
        <f t="shared" ref="E73:O73" si="21">SUM(E66:E72)</f>
        <v>2975652</v>
      </c>
      <c r="F73" s="37">
        <f t="shared" si="21"/>
        <v>1100986</v>
      </c>
      <c r="G73" s="37">
        <f>SUM(G66:G72)</f>
        <v>856665</v>
      </c>
      <c r="H73" s="37">
        <f t="shared" si="21"/>
        <v>7005981</v>
      </c>
      <c r="I73" s="37">
        <f>SUM(I66:I72)</f>
        <v>583140</v>
      </c>
      <c r="J73" s="37">
        <f>SUM(J66:J72)</f>
        <v>1704459</v>
      </c>
      <c r="K73" s="37">
        <f t="shared" si="21"/>
        <v>0</v>
      </c>
      <c r="L73" s="37">
        <f t="shared" si="21"/>
        <v>2466859</v>
      </c>
      <c r="M73" s="37">
        <f>SUM(M66:M72)</f>
        <v>493820</v>
      </c>
      <c r="N73" s="37">
        <f t="shared" si="21"/>
        <v>387253</v>
      </c>
      <c r="O73" s="37">
        <f t="shared" si="21"/>
        <v>0</v>
      </c>
      <c r="P73" s="38">
        <f t="shared" si="20"/>
        <v>22733530</v>
      </c>
      <c r="Q73" s="95"/>
      <c r="R73" s="29"/>
      <c r="S73" s="86"/>
      <c r="T73" s="29"/>
      <c r="U73" s="29"/>
      <c r="V73" s="29"/>
      <c r="W73" s="29"/>
      <c r="X73" s="29"/>
      <c r="Y73" s="29"/>
      <c r="Z73" s="29"/>
    </row>
    <row r="74" spans="1:26" outlineLevel="1" x14ac:dyDescent="0.35">
      <c r="A74" s="23" t="s">
        <v>55</v>
      </c>
      <c r="B74" s="24">
        <v>13312</v>
      </c>
      <c r="C74" s="24">
        <v>24536</v>
      </c>
      <c r="D74" s="24">
        <v>100930</v>
      </c>
      <c r="E74" s="24">
        <v>50639</v>
      </c>
      <c r="F74" s="24">
        <v>33411</v>
      </c>
      <c r="G74" s="24">
        <v>24275</v>
      </c>
      <c r="H74" s="24">
        <v>2492146</v>
      </c>
      <c r="I74" s="24">
        <v>11833</v>
      </c>
      <c r="J74" s="24">
        <v>61428</v>
      </c>
      <c r="K74" s="24">
        <v>0</v>
      </c>
      <c r="L74" s="24">
        <v>314939</v>
      </c>
      <c r="M74" s="24">
        <v>16793</v>
      </c>
      <c r="N74" s="24">
        <v>0</v>
      </c>
      <c r="O74" s="24">
        <v>0</v>
      </c>
      <c r="P74" s="25">
        <f t="shared" si="20"/>
        <v>3144242</v>
      </c>
      <c r="Q74" s="95"/>
      <c r="R74" s="29"/>
      <c r="S74" s="86"/>
      <c r="T74" s="29"/>
      <c r="U74" s="29"/>
      <c r="V74" s="29"/>
      <c r="W74" s="29"/>
      <c r="X74" s="29"/>
      <c r="Y74" s="29"/>
      <c r="Z74" s="29"/>
    </row>
    <row r="75" spans="1:26" outlineLevel="1" x14ac:dyDescent="0.35">
      <c r="A75" s="32" t="s">
        <v>56</v>
      </c>
      <c r="B75" s="33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1011785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4">
        <f t="shared" si="20"/>
        <v>1011785</v>
      </c>
      <c r="Q75" s="95"/>
      <c r="R75" s="29"/>
      <c r="S75" s="86"/>
      <c r="T75" s="29"/>
      <c r="U75" s="29"/>
      <c r="V75" s="29"/>
      <c r="W75" s="29"/>
      <c r="X75" s="29"/>
      <c r="Y75" s="29"/>
      <c r="Z75" s="29"/>
    </row>
    <row r="76" spans="1:26" outlineLevel="1" x14ac:dyDescent="0.35">
      <c r="A76" s="23" t="s">
        <v>57</v>
      </c>
      <c r="B76" s="24">
        <v>0</v>
      </c>
      <c r="C76" s="24">
        <v>0</v>
      </c>
      <c r="D76" s="24">
        <v>1378289</v>
      </c>
      <c r="E76" s="24">
        <v>986570</v>
      </c>
      <c r="F76" s="24">
        <v>0</v>
      </c>
      <c r="G76" s="24">
        <v>0</v>
      </c>
      <c r="H76" s="24">
        <v>0</v>
      </c>
      <c r="I76" s="24">
        <v>711273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5">
        <f t="shared" si="20"/>
        <v>3076132</v>
      </c>
      <c r="Q76" s="95"/>
      <c r="R76" s="29"/>
      <c r="S76" s="86"/>
      <c r="T76" s="29"/>
      <c r="U76" s="29"/>
      <c r="V76" s="29"/>
      <c r="W76" s="29"/>
      <c r="X76" s="29"/>
      <c r="Y76" s="29"/>
      <c r="Z76" s="29"/>
    </row>
    <row r="77" spans="1:26" outlineLevel="1" x14ac:dyDescent="0.35">
      <c r="A77" s="40" t="s">
        <v>58</v>
      </c>
      <c r="B77" s="33">
        <v>41783</v>
      </c>
      <c r="C77" s="33">
        <v>462504</v>
      </c>
      <c r="D77" s="33">
        <v>316783</v>
      </c>
      <c r="E77" s="33">
        <v>158938</v>
      </c>
      <c r="F77" s="33">
        <v>484264</v>
      </c>
      <c r="G77" s="33">
        <v>387024</v>
      </c>
      <c r="H77" s="33">
        <v>683269</v>
      </c>
      <c r="I77" s="33">
        <v>37140</v>
      </c>
      <c r="J77" s="33">
        <v>192801</v>
      </c>
      <c r="K77" s="33">
        <v>0</v>
      </c>
      <c r="L77" s="33">
        <v>148492</v>
      </c>
      <c r="M77" s="33">
        <v>256271</v>
      </c>
      <c r="N77" s="33">
        <v>0</v>
      </c>
      <c r="O77" s="33">
        <v>0</v>
      </c>
      <c r="P77" s="34">
        <f t="shared" si="20"/>
        <v>3169269</v>
      </c>
      <c r="Q77" s="95"/>
      <c r="R77" s="29"/>
      <c r="S77" s="86"/>
      <c r="T77" s="29"/>
      <c r="U77" s="29"/>
      <c r="V77" s="29"/>
      <c r="W77" s="29"/>
      <c r="X77" s="29"/>
      <c r="Y77" s="29"/>
      <c r="Z77" s="29"/>
    </row>
    <row r="78" spans="1:26" outlineLevel="1" x14ac:dyDescent="0.35">
      <c r="A78" s="41" t="s">
        <v>75</v>
      </c>
      <c r="B78" s="42">
        <f>SUM(B74:B77)</f>
        <v>55095</v>
      </c>
      <c r="C78" s="42">
        <f>SUM(C74:C77)</f>
        <v>487040</v>
      </c>
      <c r="D78" s="42">
        <f>SUM(D74:D77)</f>
        <v>1796002</v>
      </c>
      <c r="E78" s="42">
        <f t="shared" ref="E78:O78" si="22">SUM(E74:E77)</f>
        <v>1196147</v>
      </c>
      <c r="F78" s="42">
        <f t="shared" si="22"/>
        <v>517675</v>
      </c>
      <c r="G78" s="42">
        <f>SUM(G74:G77)</f>
        <v>411299</v>
      </c>
      <c r="H78" s="42">
        <f t="shared" si="22"/>
        <v>3175415</v>
      </c>
      <c r="I78" s="42">
        <f>SUM(I74:I77)</f>
        <v>760246</v>
      </c>
      <c r="J78" s="42">
        <f t="shared" si="22"/>
        <v>1266014</v>
      </c>
      <c r="K78" s="42">
        <f t="shared" si="22"/>
        <v>0</v>
      </c>
      <c r="L78" s="42">
        <f t="shared" si="22"/>
        <v>463431</v>
      </c>
      <c r="M78" s="42">
        <f>SUM(M74:M77)</f>
        <v>273064</v>
      </c>
      <c r="N78" s="42">
        <f t="shared" si="22"/>
        <v>0</v>
      </c>
      <c r="O78" s="42">
        <f t="shared" si="22"/>
        <v>0</v>
      </c>
      <c r="P78" s="43">
        <f t="shared" si="20"/>
        <v>10401428</v>
      </c>
      <c r="Q78" s="95"/>
      <c r="R78" s="29"/>
      <c r="S78" s="86"/>
      <c r="T78" s="29"/>
      <c r="U78" s="29"/>
      <c r="V78" s="29"/>
      <c r="W78" s="29"/>
      <c r="X78" s="29"/>
      <c r="Y78" s="29"/>
      <c r="Z78" s="29"/>
    </row>
    <row r="79" spans="1:26" outlineLevel="1" x14ac:dyDescent="0.35">
      <c r="A79" s="44" t="s">
        <v>76</v>
      </c>
      <c r="B79" s="45">
        <v>0</v>
      </c>
      <c r="C79" s="45">
        <v>92809</v>
      </c>
      <c r="D79" s="45">
        <v>381768</v>
      </c>
      <c r="E79" s="45">
        <v>191542</v>
      </c>
      <c r="F79" s="45">
        <v>126379</v>
      </c>
      <c r="G79" s="45">
        <v>91822</v>
      </c>
      <c r="H79" s="45">
        <v>823435</v>
      </c>
      <c r="I79" s="45">
        <v>44759</v>
      </c>
      <c r="J79" s="45">
        <v>232352</v>
      </c>
      <c r="K79" s="45">
        <v>213264</v>
      </c>
      <c r="L79" s="45">
        <v>0</v>
      </c>
      <c r="M79" s="45">
        <v>63518</v>
      </c>
      <c r="N79" s="45">
        <v>0</v>
      </c>
      <c r="O79" s="45">
        <v>0</v>
      </c>
      <c r="P79" s="46">
        <f t="shared" si="20"/>
        <v>2261648</v>
      </c>
      <c r="Q79" s="95"/>
      <c r="R79" s="29"/>
      <c r="S79" s="86"/>
      <c r="T79" s="29"/>
      <c r="U79" s="29"/>
      <c r="V79" s="29"/>
      <c r="W79" s="29"/>
      <c r="X79" s="29"/>
      <c r="Y79" s="29"/>
      <c r="Z79" s="29"/>
    </row>
    <row r="80" spans="1:26" outlineLevel="1" x14ac:dyDescent="0.35">
      <c r="A80" s="23" t="s">
        <v>16</v>
      </c>
      <c r="B80" s="24">
        <v>12220</v>
      </c>
      <c r="C80" s="24">
        <v>48000</v>
      </c>
      <c r="D80" s="24">
        <v>64638</v>
      </c>
      <c r="E80" s="24">
        <v>64028</v>
      </c>
      <c r="F80" s="24">
        <v>5524</v>
      </c>
      <c r="G80" s="24">
        <v>47240</v>
      </c>
      <c r="H80" s="24">
        <v>327401</v>
      </c>
      <c r="I80" s="24">
        <v>3240</v>
      </c>
      <c r="J80" s="24">
        <v>209952</v>
      </c>
      <c r="K80" s="24">
        <v>0</v>
      </c>
      <c r="L80" s="24">
        <v>93835</v>
      </c>
      <c r="M80" s="24">
        <v>32999</v>
      </c>
      <c r="N80" s="24">
        <v>0</v>
      </c>
      <c r="O80" s="24">
        <v>0</v>
      </c>
      <c r="P80" s="25">
        <f t="shared" si="20"/>
        <v>909077</v>
      </c>
      <c r="Q80" s="26"/>
      <c r="R80" s="29"/>
      <c r="S80" s="86"/>
      <c r="T80" s="29"/>
      <c r="U80" s="29"/>
      <c r="V80" s="29"/>
      <c r="W80" s="29"/>
      <c r="X80" s="29"/>
      <c r="Y80" s="29"/>
      <c r="Z80" s="29"/>
    </row>
    <row r="81" spans="1:26" outlineLevel="1" x14ac:dyDescent="0.35">
      <c r="A81" s="32" t="s">
        <v>45</v>
      </c>
      <c r="B81" s="33">
        <v>0</v>
      </c>
      <c r="C81" s="33">
        <v>0</v>
      </c>
      <c r="D81" s="33">
        <v>0</v>
      </c>
      <c r="E81" s="33">
        <v>0</v>
      </c>
      <c r="F81" s="33">
        <v>0</v>
      </c>
      <c r="G81" s="33">
        <v>2722</v>
      </c>
      <c r="H81" s="33">
        <v>1361</v>
      </c>
      <c r="I81" s="33">
        <v>7763</v>
      </c>
      <c r="J81" s="33">
        <v>4082</v>
      </c>
      <c r="K81" s="33">
        <v>0</v>
      </c>
      <c r="L81" s="33">
        <v>0</v>
      </c>
      <c r="M81" s="33">
        <v>2722</v>
      </c>
      <c r="N81" s="33">
        <v>0</v>
      </c>
      <c r="O81" s="33">
        <v>0</v>
      </c>
      <c r="P81" s="34">
        <f t="shared" si="20"/>
        <v>18650</v>
      </c>
      <c r="Q81" s="26"/>
      <c r="R81" s="29"/>
      <c r="S81" s="86"/>
      <c r="T81" s="29"/>
      <c r="U81" s="29"/>
      <c r="V81" s="29"/>
      <c r="W81" s="29"/>
      <c r="X81" s="29"/>
      <c r="Y81" s="29"/>
      <c r="Z81" s="29"/>
    </row>
    <row r="82" spans="1:26" outlineLevel="1" x14ac:dyDescent="0.35">
      <c r="A82" s="35" t="s">
        <v>17</v>
      </c>
      <c r="B82" s="24">
        <v>55089</v>
      </c>
      <c r="C82" s="24">
        <v>180417</v>
      </c>
      <c r="D82" s="24">
        <v>330540</v>
      </c>
      <c r="E82" s="24">
        <v>352579</v>
      </c>
      <c r="F82" s="24">
        <v>20659</v>
      </c>
      <c r="G82" s="24">
        <v>234138</v>
      </c>
      <c r="H82" s="24">
        <v>1523236</v>
      </c>
      <c r="I82" s="24">
        <v>41318</v>
      </c>
      <c r="J82" s="24">
        <v>950303</v>
      </c>
      <c r="K82" s="24">
        <v>0</v>
      </c>
      <c r="L82" s="24">
        <v>455868</v>
      </c>
      <c r="M82" s="24">
        <v>152875</v>
      </c>
      <c r="N82" s="24">
        <v>0</v>
      </c>
      <c r="O82" s="24">
        <v>0</v>
      </c>
      <c r="P82" s="25">
        <f t="shared" si="20"/>
        <v>4297022</v>
      </c>
      <c r="Q82" s="26"/>
      <c r="R82" s="29"/>
      <c r="S82" s="86"/>
      <c r="T82" s="29"/>
      <c r="U82" s="29"/>
      <c r="V82" s="29"/>
      <c r="W82" s="29"/>
      <c r="X82" s="29"/>
      <c r="Y82" s="29"/>
      <c r="Z82" s="29"/>
    </row>
    <row r="83" spans="1:26" outlineLevel="1" x14ac:dyDescent="0.35">
      <c r="A83" s="50" t="s">
        <v>77</v>
      </c>
      <c r="B83" s="37">
        <f>SUM(B80:B82)</f>
        <v>67309</v>
      </c>
      <c r="C83" s="37">
        <f>SUM(C80:C82)</f>
        <v>228417</v>
      </c>
      <c r="D83" s="37">
        <f>SUM(D80:D82)</f>
        <v>395178</v>
      </c>
      <c r="E83" s="37">
        <f t="shared" ref="E83:O83" si="23">SUM(E80:E82)</f>
        <v>416607</v>
      </c>
      <c r="F83" s="37">
        <f t="shared" si="23"/>
        <v>26183</v>
      </c>
      <c r="G83" s="37">
        <f>SUM(G80:G82)</f>
        <v>284100</v>
      </c>
      <c r="H83" s="37">
        <f t="shared" si="23"/>
        <v>1851998</v>
      </c>
      <c r="I83" s="37">
        <f>SUM(I80:I82)</f>
        <v>52321</v>
      </c>
      <c r="J83" s="37">
        <f t="shared" si="23"/>
        <v>1164337</v>
      </c>
      <c r="K83" s="37">
        <f t="shared" si="23"/>
        <v>0</v>
      </c>
      <c r="L83" s="37">
        <f t="shared" si="23"/>
        <v>549703</v>
      </c>
      <c r="M83" s="37">
        <f>SUM(M80:M82)</f>
        <v>188596</v>
      </c>
      <c r="N83" s="37">
        <f t="shared" si="23"/>
        <v>0</v>
      </c>
      <c r="O83" s="37">
        <f t="shared" si="23"/>
        <v>0</v>
      </c>
      <c r="P83" s="38">
        <f t="shared" si="20"/>
        <v>5224749</v>
      </c>
      <c r="Q83" s="26"/>
      <c r="R83" s="29"/>
      <c r="S83" s="86"/>
      <c r="T83" s="29"/>
      <c r="U83" s="29"/>
      <c r="V83" s="29"/>
      <c r="W83" s="29"/>
      <c r="X83" s="29"/>
      <c r="Y83" s="29"/>
      <c r="Z83" s="29"/>
    </row>
    <row r="84" spans="1:26" outlineLevel="1" x14ac:dyDescent="0.35">
      <c r="A84" s="51" t="s">
        <v>78</v>
      </c>
      <c r="B84" s="42">
        <v>185582</v>
      </c>
      <c r="C84" s="42">
        <v>112546</v>
      </c>
      <c r="D84" s="42">
        <v>462956</v>
      </c>
      <c r="E84" s="42">
        <v>232276</v>
      </c>
      <c r="F84" s="42">
        <v>153254</v>
      </c>
      <c r="G84" s="42">
        <v>111349</v>
      </c>
      <c r="H84" s="42">
        <v>998548</v>
      </c>
      <c r="I84" s="42">
        <v>54278</v>
      </c>
      <c r="J84" s="42">
        <v>281765</v>
      </c>
      <c r="K84" s="42">
        <v>258617</v>
      </c>
      <c r="L84" s="42">
        <v>289348</v>
      </c>
      <c r="M84" s="42">
        <v>77026</v>
      </c>
      <c r="N84" s="42">
        <v>0</v>
      </c>
      <c r="O84" s="42">
        <v>0</v>
      </c>
      <c r="P84" s="43">
        <f t="shared" si="20"/>
        <v>3217545</v>
      </c>
      <c r="Q84" s="26"/>
      <c r="R84" s="29"/>
      <c r="S84" s="86"/>
      <c r="T84" s="29"/>
      <c r="U84" s="29"/>
      <c r="V84" s="29"/>
      <c r="W84" s="29"/>
      <c r="X84" s="29"/>
      <c r="Y84" s="29"/>
      <c r="Z84" s="29"/>
    </row>
    <row r="85" spans="1:26" outlineLevel="1" x14ac:dyDescent="0.35">
      <c r="A85" s="50" t="s">
        <v>79</v>
      </c>
      <c r="B85" s="37">
        <v>0</v>
      </c>
      <c r="C85" s="37">
        <v>209520</v>
      </c>
      <c r="D85" s="37">
        <v>861857</v>
      </c>
      <c r="E85" s="37">
        <v>432415</v>
      </c>
      <c r="F85" s="37">
        <v>285304</v>
      </c>
      <c r="G85" s="37">
        <v>207292</v>
      </c>
      <c r="H85" s="37">
        <v>1858937</v>
      </c>
      <c r="I85" s="37">
        <v>101045</v>
      </c>
      <c r="J85" s="37">
        <v>524544</v>
      </c>
      <c r="K85" s="37">
        <v>481451</v>
      </c>
      <c r="L85" s="37">
        <v>0</v>
      </c>
      <c r="M85" s="37">
        <v>143395</v>
      </c>
      <c r="N85" s="37">
        <v>0</v>
      </c>
      <c r="O85" s="37">
        <v>0</v>
      </c>
      <c r="P85" s="38">
        <f t="shared" si="20"/>
        <v>5105760</v>
      </c>
      <c r="Q85" s="26"/>
      <c r="R85" s="29"/>
      <c r="S85" s="86"/>
      <c r="T85" s="29"/>
      <c r="U85" s="29"/>
      <c r="V85" s="29"/>
      <c r="W85" s="29"/>
      <c r="X85" s="29"/>
      <c r="Y85" s="29"/>
      <c r="Z85" s="29"/>
    </row>
    <row r="86" spans="1:26" outlineLevel="1" x14ac:dyDescent="0.35">
      <c r="A86" s="23" t="s">
        <v>19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5"/>
      <c r="Q86" s="26"/>
      <c r="R86" s="29"/>
      <c r="S86" s="86"/>
      <c r="T86" s="29"/>
      <c r="U86" s="29"/>
      <c r="V86" s="29"/>
      <c r="W86" s="29"/>
      <c r="X86" s="29"/>
      <c r="Y86" s="29"/>
      <c r="Z86" s="29"/>
    </row>
    <row r="87" spans="1:26" outlineLevel="1" x14ac:dyDescent="0.35">
      <c r="A87" s="32" t="s">
        <v>20</v>
      </c>
      <c r="B87" s="33">
        <v>0</v>
      </c>
      <c r="C87" s="33">
        <v>7304</v>
      </c>
      <c r="D87" s="33">
        <v>11869</v>
      </c>
      <c r="E87" s="33">
        <v>16205</v>
      </c>
      <c r="F87" s="33">
        <v>9814</v>
      </c>
      <c r="G87" s="33">
        <v>11412</v>
      </c>
      <c r="H87" s="33">
        <v>148813</v>
      </c>
      <c r="I87" s="33">
        <v>456</v>
      </c>
      <c r="J87" s="33">
        <v>60940</v>
      </c>
      <c r="K87" s="33">
        <v>103621</v>
      </c>
      <c r="L87" s="33">
        <v>0</v>
      </c>
      <c r="M87" s="33">
        <v>4565</v>
      </c>
      <c r="N87" s="33">
        <v>0</v>
      </c>
      <c r="O87" s="33">
        <v>0</v>
      </c>
      <c r="P87" s="34">
        <f t="shared" ref="P87:P125" si="24">SUM(B87:O87)</f>
        <v>374999</v>
      </c>
      <c r="Q87" s="26"/>
      <c r="R87" s="29"/>
      <c r="S87" s="86"/>
      <c r="T87" s="29"/>
      <c r="U87" s="29"/>
      <c r="V87" s="29"/>
      <c r="W87" s="29"/>
      <c r="X87" s="29"/>
      <c r="Y87" s="29"/>
      <c r="Z87" s="29"/>
    </row>
    <row r="88" spans="1:26" outlineLevel="1" x14ac:dyDescent="0.35">
      <c r="A88" s="23" t="s">
        <v>22</v>
      </c>
      <c r="B88" s="24">
        <v>0</v>
      </c>
      <c r="C88" s="24">
        <v>80178</v>
      </c>
      <c r="D88" s="24">
        <v>355348</v>
      </c>
      <c r="E88" s="24">
        <v>163884</v>
      </c>
      <c r="F88" s="24">
        <v>109363</v>
      </c>
      <c r="G88" s="24">
        <v>73443</v>
      </c>
      <c r="H88" s="24">
        <v>593316</v>
      </c>
      <c r="I88" s="24">
        <v>42975</v>
      </c>
      <c r="J88" s="24">
        <v>140792</v>
      </c>
      <c r="K88" s="24">
        <v>62218</v>
      </c>
      <c r="L88" s="24">
        <v>0</v>
      </c>
      <c r="M88" s="24">
        <v>55483</v>
      </c>
      <c r="N88" s="24">
        <v>0</v>
      </c>
      <c r="O88" s="24">
        <v>0</v>
      </c>
      <c r="P88" s="25">
        <f t="shared" si="24"/>
        <v>1677000</v>
      </c>
      <c r="Q88" s="26"/>
      <c r="R88" s="29"/>
      <c r="S88" s="86"/>
      <c r="T88" s="29"/>
      <c r="U88" s="29"/>
      <c r="V88" s="29"/>
      <c r="W88" s="29"/>
      <c r="X88" s="29"/>
      <c r="Y88" s="29"/>
      <c r="Z88" s="29"/>
    </row>
    <row r="89" spans="1:26" outlineLevel="1" x14ac:dyDescent="0.35">
      <c r="A89" s="32" t="s">
        <v>59</v>
      </c>
      <c r="B89" s="33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143000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4">
        <f t="shared" si="24"/>
        <v>143000</v>
      </c>
      <c r="Q89" s="26"/>
      <c r="R89" s="29"/>
      <c r="S89" s="86"/>
      <c r="T89" s="29"/>
      <c r="U89" s="29"/>
      <c r="V89" s="29"/>
      <c r="W89" s="29"/>
      <c r="X89" s="29"/>
      <c r="Y89" s="29"/>
      <c r="Z89" s="29"/>
    </row>
    <row r="90" spans="1:26" outlineLevel="1" x14ac:dyDescent="0.35">
      <c r="A90" s="35" t="s">
        <v>23</v>
      </c>
      <c r="B90" s="24">
        <v>0</v>
      </c>
      <c r="C90" s="24">
        <v>4022</v>
      </c>
      <c r="D90" s="24">
        <v>16542</v>
      </c>
      <c r="E90" s="24">
        <v>8300</v>
      </c>
      <c r="F90" s="24">
        <v>5476</v>
      </c>
      <c r="G90" s="24">
        <v>3979</v>
      </c>
      <c r="H90" s="24">
        <v>35680</v>
      </c>
      <c r="I90" s="24">
        <v>1939</v>
      </c>
      <c r="J90" s="24">
        <v>10068</v>
      </c>
      <c r="K90" s="24">
        <v>9241</v>
      </c>
      <c r="L90" s="24">
        <v>0</v>
      </c>
      <c r="M90" s="24">
        <v>2752</v>
      </c>
      <c r="N90" s="24">
        <v>0</v>
      </c>
      <c r="O90" s="24">
        <v>0</v>
      </c>
      <c r="P90" s="25">
        <f t="shared" si="24"/>
        <v>97999</v>
      </c>
      <c r="Q90" s="26"/>
      <c r="R90" s="29"/>
      <c r="S90" s="86"/>
      <c r="T90" s="29"/>
      <c r="U90" s="29"/>
      <c r="V90" s="29"/>
      <c r="W90" s="29"/>
      <c r="X90" s="29"/>
      <c r="Y90" s="29"/>
      <c r="Z90" s="29"/>
    </row>
    <row r="91" spans="1:26" outlineLevel="1" x14ac:dyDescent="0.35">
      <c r="A91" s="50" t="s">
        <v>80</v>
      </c>
      <c r="B91" s="37">
        <f>SUM(B87:B90)</f>
        <v>0</v>
      </c>
      <c r="C91" s="37">
        <f>SUM(C87:C90)</f>
        <v>91504</v>
      </c>
      <c r="D91" s="37">
        <f>SUM(D87:D90)</f>
        <v>383759</v>
      </c>
      <c r="E91" s="37">
        <f t="shared" ref="E91:O91" si="25">SUM(E87:E90)</f>
        <v>188389</v>
      </c>
      <c r="F91" s="37">
        <f t="shared" si="25"/>
        <v>124653</v>
      </c>
      <c r="G91" s="37">
        <f>SUM(G87:G90)</f>
        <v>88834</v>
      </c>
      <c r="H91" s="37">
        <f t="shared" si="25"/>
        <v>777809</v>
      </c>
      <c r="I91" s="37">
        <f>SUM(I87:I90)</f>
        <v>45370</v>
      </c>
      <c r="J91" s="37">
        <f t="shared" si="25"/>
        <v>354800</v>
      </c>
      <c r="K91" s="37">
        <f t="shared" si="25"/>
        <v>175080</v>
      </c>
      <c r="L91" s="37">
        <f t="shared" si="25"/>
        <v>0</v>
      </c>
      <c r="M91" s="37">
        <f>SUM(M87:M90)</f>
        <v>62800</v>
      </c>
      <c r="N91" s="37">
        <f t="shared" si="25"/>
        <v>0</v>
      </c>
      <c r="O91" s="37">
        <f t="shared" si="25"/>
        <v>0</v>
      </c>
      <c r="P91" s="38">
        <f t="shared" si="24"/>
        <v>2292998</v>
      </c>
      <c r="Q91" s="26"/>
      <c r="R91" s="29"/>
      <c r="S91" s="86"/>
      <c r="T91" s="29"/>
      <c r="U91" s="29"/>
      <c r="V91" s="29"/>
      <c r="W91" s="29"/>
      <c r="X91" s="29"/>
      <c r="Y91" s="29"/>
      <c r="Z91" s="29"/>
    </row>
    <row r="92" spans="1:26" outlineLevel="1" x14ac:dyDescent="0.35">
      <c r="A92" s="23" t="s">
        <v>24</v>
      </c>
      <c r="B92" s="57">
        <v>64578</v>
      </c>
      <c r="C92" s="57">
        <v>39833</v>
      </c>
      <c r="D92" s="57">
        <v>163854</v>
      </c>
      <c r="E92" s="57">
        <v>82210</v>
      </c>
      <c r="F92" s="57">
        <v>54241</v>
      </c>
      <c r="G92" s="57">
        <v>39410</v>
      </c>
      <c r="H92" s="57">
        <v>353416</v>
      </c>
      <c r="I92" s="57">
        <v>18928</v>
      </c>
      <c r="J92" s="57">
        <v>104811</v>
      </c>
      <c r="K92" s="57">
        <v>0</v>
      </c>
      <c r="L92" s="57">
        <v>289082</v>
      </c>
      <c r="M92" s="57">
        <v>27262</v>
      </c>
      <c r="N92" s="57">
        <v>0</v>
      </c>
      <c r="O92" s="57">
        <v>0</v>
      </c>
      <c r="P92" s="58">
        <f t="shared" si="24"/>
        <v>1237625</v>
      </c>
      <c r="Q92" s="26"/>
      <c r="R92" s="29"/>
      <c r="S92" s="86"/>
      <c r="T92" s="29"/>
      <c r="U92" s="29"/>
      <c r="V92" s="29"/>
      <c r="W92" s="29"/>
      <c r="X92" s="29"/>
      <c r="Y92" s="29"/>
      <c r="Z92" s="29"/>
    </row>
    <row r="93" spans="1:26" outlineLevel="1" x14ac:dyDescent="0.35">
      <c r="A93" s="32" t="s">
        <v>25</v>
      </c>
      <c r="B93" s="33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4">
        <f t="shared" si="24"/>
        <v>0</v>
      </c>
      <c r="Q93" s="26"/>
      <c r="R93" s="29"/>
      <c r="S93" s="86"/>
      <c r="T93" s="29"/>
      <c r="U93" s="29"/>
      <c r="V93" s="29"/>
      <c r="W93" s="29"/>
      <c r="X93" s="29"/>
      <c r="Y93" s="29"/>
      <c r="Z93" s="29"/>
    </row>
    <row r="94" spans="1:26" outlineLevel="1" x14ac:dyDescent="0.35">
      <c r="A94" s="35" t="s">
        <v>26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5">
        <f t="shared" si="24"/>
        <v>0</v>
      </c>
      <c r="Q94" s="26"/>
      <c r="R94" s="29"/>
      <c r="S94" s="86"/>
      <c r="T94" s="29"/>
      <c r="U94" s="29"/>
      <c r="V94" s="29"/>
      <c r="W94" s="29"/>
      <c r="X94" s="29"/>
      <c r="Y94" s="29"/>
      <c r="Z94" s="29"/>
    </row>
    <row r="95" spans="1:26" outlineLevel="1" x14ac:dyDescent="0.35">
      <c r="A95" s="50" t="s">
        <v>81</v>
      </c>
      <c r="B95" s="37">
        <f>SUM(B92:B94)</f>
        <v>64578</v>
      </c>
      <c r="C95" s="37">
        <f>SUM(C92:C94)</f>
        <v>39833</v>
      </c>
      <c r="D95" s="37">
        <f>SUM(D92:D94)</f>
        <v>163854</v>
      </c>
      <c r="E95" s="37">
        <f t="shared" ref="E95:O95" si="26">SUM(E92:E94)</f>
        <v>82210</v>
      </c>
      <c r="F95" s="37">
        <f t="shared" si="26"/>
        <v>54241</v>
      </c>
      <c r="G95" s="37">
        <f>SUM(G92:G94)</f>
        <v>39410</v>
      </c>
      <c r="H95" s="37">
        <f t="shared" si="26"/>
        <v>353416</v>
      </c>
      <c r="I95" s="37">
        <f>SUM(I92:I94)</f>
        <v>18928</v>
      </c>
      <c r="J95" s="37">
        <f t="shared" si="26"/>
        <v>104811</v>
      </c>
      <c r="K95" s="37">
        <f t="shared" si="26"/>
        <v>0</v>
      </c>
      <c r="L95" s="37">
        <f t="shared" si="26"/>
        <v>289082</v>
      </c>
      <c r="M95" s="37">
        <f>SUM(M92:M94)</f>
        <v>27262</v>
      </c>
      <c r="N95" s="37">
        <f t="shared" si="26"/>
        <v>0</v>
      </c>
      <c r="O95" s="37">
        <f t="shared" si="26"/>
        <v>0</v>
      </c>
      <c r="P95" s="38">
        <f t="shared" si="24"/>
        <v>1237625</v>
      </c>
      <c r="Q95" s="26"/>
      <c r="R95" s="29"/>
      <c r="S95" s="86"/>
      <c r="T95" s="29"/>
      <c r="U95" s="29"/>
      <c r="V95" s="29"/>
      <c r="W95" s="29"/>
      <c r="X95" s="29"/>
      <c r="Y95" s="29"/>
      <c r="Z95" s="29"/>
    </row>
    <row r="96" spans="1:26" outlineLevel="1" x14ac:dyDescent="0.35">
      <c r="A96" s="23" t="s">
        <v>111</v>
      </c>
      <c r="B96" s="57">
        <v>3601</v>
      </c>
      <c r="C96" s="57">
        <v>3057</v>
      </c>
      <c r="D96" s="57">
        <v>0</v>
      </c>
      <c r="E96" s="57">
        <v>27510</v>
      </c>
      <c r="F96" s="57">
        <v>19707</v>
      </c>
      <c r="G96" s="57">
        <v>7203</v>
      </c>
      <c r="H96" s="57">
        <v>22380</v>
      </c>
      <c r="I96" s="57">
        <v>0</v>
      </c>
      <c r="J96" s="57">
        <v>0</v>
      </c>
      <c r="K96" s="57">
        <v>0</v>
      </c>
      <c r="L96" s="57">
        <v>0</v>
      </c>
      <c r="M96" s="57">
        <v>6113</v>
      </c>
      <c r="N96" s="57">
        <v>0</v>
      </c>
      <c r="O96" s="57">
        <v>0</v>
      </c>
      <c r="P96" s="58">
        <f t="shared" si="24"/>
        <v>89571</v>
      </c>
      <c r="Q96" s="26"/>
      <c r="R96" s="29"/>
      <c r="S96" s="86"/>
      <c r="T96" s="29"/>
      <c r="U96" s="29"/>
      <c r="V96" s="29"/>
      <c r="W96" s="29"/>
      <c r="X96" s="29"/>
      <c r="Y96" s="29"/>
      <c r="Z96" s="29"/>
    </row>
    <row r="97" spans="1:26" outlineLevel="1" x14ac:dyDescent="0.35">
      <c r="A97" s="32" t="s">
        <v>112</v>
      </c>
      <c r="B97" s="33">
        <v>1745</v>
      </c>
      <c r="C97" s="33">
        <v>1058</v>
      </c>
      <c r="D97" s="33">
        <v>4353</v>
      </c>
      <c r="E97" s="33">
        <v>2184</v>
      </c>
      <c r="F97" s="33">
        <v>1441</v>
      </c>
      <c r="G97" s="33">
        <v>1047</v>
      </c>
      <c r="H97" s="33">
        <v>9389</v>
      </c>
      <c r="I97" s="33">
        <v>510</v>
      </c>
      <c r="J97" s="33">
        <v>2649</v>
      </c>
      <c r="K97" s="33">
        <v>2432</v>
      </c>
      <c r="L97" s="33">
        <v>2721</v>
      </c>
      <c r="M97" s="33">
        <v>724</v>
      </c>
      <c r="N97" s="33">
        <v>0</v>
      </c>
      <c r="O97" s="33">
        <v>0</v>
      </c>
      <c r="P97" s="34">
        <f t="shared" si="24"/>
        <v>30253</v>
      </c>
      <c r="Q97" s="26"/>
      <c r="R97" s="29"/>
      <c r="S97" s="86"/>
      <c r="T97" s="29"/>
      <c r="U97" s="29"/>
      <c r="V97" s="29"/>
      <c r="W97" s="29"/>
      <c r="X97" s="29"/>
      <c r="Y97" s="29"/>
      <c r="Z97" s="29"/>
    </row>
    <row r="98" spans="1:26" outlineLevel="1" x14ac:dyDescent="0.35">
      <c r="A98" s="35" t="s">
        <v>113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5">
        <f t="shared" si="24"/>
        <v>0</v>
      </c>
      <c r="Q98" s="26"/>
      <c r="R98" s="29"/>
      <c r="S98" s="86"/>
      <c r="T98" s="29"/>
      <c r="U98" s="29"/>
      <c r="V98" s="29"/>
      <c r="W98" s="29"/>
      <c r="X98" s="29"/>
      <c r="Y98" s="29"/>
      <c r="Z98" s="29"/>
    </row>
    <row r="99" spans="1:26" outlineLevel="1" x14ac:dyDescent="0.35">
      <c r="A99" s="50" t="s">
        <v>114</v>
      </c>
      <c r="B99" s="37">
        <f>SUM(B96:B98)</f>
        <v>5346</v>
      </c>
      <c r="C99" s="37">
        <f>SUM(C96:C98)</f>
        <v>4115</v>
      </c>
      <c r="D99" s="37">
        <f>SUM(D96:D98)</f>
        <v>4353</v>
      </c>
      <c r="E99" s="37">
        <f t="shared" ref="E99:F99" si="27">SUM(E96:E98)</f>
        <v>29694</v>
      </c>
      <c r="F99" s="37">
        <f t="shared" si="27"/>
        <v>21148</v>
      </c>
      <c r="G99" s="37">
        <f>SUM(G96:G98)</f>
        <v>8250</v>
      </c>
      <c r="H99" s="37">
        <f t="shared" ref="H99" si="28">SUM(H96:H98)</f>
        <v>31769</v>
      </c>
      <c r="I99" s="37">
        <f>SUM(I96:I98)</f>
        <v>510</v>
      </c>
      <c r="J99" s="37">
        <f t="shared" ref="J99:L99" si="29">SUM(J96:J98)</f>
        <v>2649</v>
      </c>
      <c r="K99" s="37">
        <f t="shared" si="29"/>
        <v>2432</v>
      </c>
      <c r="L99" s="37">
        <f t="shared" si="29"/>
        <v>2721</v>
      </c>
      <c r="M99" s="37">
        <f>SUM(M96:M98)</f>
        <v>6837</v>
      </c>
      <c r="N99" s="37">
        <f t="shared" ref="N99:O99" si="30">SUM(N96:N98)</f>
        <v>0</v>
      </c>
      <c r="O99" s="37">
        <f t="shared" si="30"/>
        <v>0</v>
      </c>
      <c r="P99" s="38">
        <f t="shared" si="24"/>
        <v>119824</v>
      </c>
      <c r="Q99" s="26"/>
      <c r="R99" s="29"/>
      <c r="S99" s="86"/>
      <c r="T99" s="29"/>
      <c r="U99" s="29"/>
      <c r="V99" s="29"/>
      <c r="W99" s="29"/>
      <c r="X99" s="29"/>
      <c r="Y99" s="29"/>
      <c r="Z99" s="29"/>
    </row>
    <row r="100" spans="1:26" outlineLevel="1" x14ac:dyDescent="0.35">
      <c r="A100" s="60" t="s">
        <v>125</v>
      </c>
      <c r="B100" s="57">
        <f>B95+B91+B85+B99</f>
        <v>69924</v>
      </c>
      <c r="C100" s="57">
        <f t="shared" ref="C100:O100" si="31">C95+C91+C85+C99</f>
        <v>344972</v>
      </c>
      <c r="D100" s="57">
        <f t="shared" si="31"/>
        <v>1413823</v>
      </c>
      <c r="E100" s="57">
        <f t="shared" si="31"/>
        <v>732708</v>
      </c>
      <c r="F100" s="57">
        <f t="shared" si="31"/>
        <v>485346</v>
      </c>
      <c r="G100" s="57">
        <f t="shared" si="31"/>
        <v>343786</v>
      </c>
      <c r="H100" s="57">
        <f t="shared" si="31"/>
        <v>3021931</v>
      </c>
      <c r="I100" s="57">
        <f t="shared" si="31"/>
        <v>165853</v>
      </c>
      <c r="J100" s="57">
        <f t="shared" si="31"/>
        <v>986804</v>
      </c>
      <c r="K100" s="57">
        <f t="shared" si="31"/>
        <v>658963</v>
      </c>
      <c r="L100" s="57">
        <f t="shared" si="31"/>
        <v>291803</v>
      </c>
      <c r="M100" s="57">
        <f t="shared" si="31"/>
        <v>240294</v>
      </c>
      <c r="N100" s="57">
        <f t="shared" si="31"/>
        <v>0</v>
      </c>
      <c r="O100" s="57">
        <f t="shared" si="31"/>
        <v>0</v>
      </c>
      <c r="P100" s="58">
        <f t="shared" si="24"/>
        <v>8756207</v>
      </c>
      <c r="Q100" s="26"/>
      <c r="R100" s="29"/>
      <c r="S100" s="86"/>
      <c r="T100" s="29"/>
      <c r="U100" s="29"/>
      <c r="V100" s="29"/>
      <c r="W100" s="29"/>
      <c r="X100" s="29"/>
      <c r="Y100" s="29"/>
      <c r="Z100" s="29"/>
    </row>
    <row r="101" spans="1:26" outlineLevel="1" x14ac:dyDescent="0.35">
      <c r="A101" s="32" t="s">
        <v>27</v>
      </c>
      <c r="B101" s="62">
        <v>115493</v>
      </c>
      <c r="C101" s="62">
        <v>99501</v>
      </c>
      <c r="D101" s="62">
        <v>442425</v>
      </c>
      <c r="E101" s="62">
        <v>214550</v>
      </c>
      <c r="F101" s="62">
        <v>136370</v>
      </c>
      <c r="G101" s="62">
        <v>107497</v>
      </c>
      <c r="H101" s="62">
        <v>823106</v>
      </c>
      <c r="I101" s="62">
        <v>54193</v>
      </c>
      <c r="J101" s="62">
        <v>284733</v>
      </c>
      <c r="K101" s="62">
        <v>0</v>
      </c>
      <c r="L101" s="62">
        <v>345145</v>
      </c>
      <c r="M101" s="62">
        <v>69296</v>
      </c>
      <c r="N101" s="62">
        <v>0</v>
      </c>
      <c r="O101" s="62">
        <v>0</v>
      </c>
      <c r="P101" s="63">
        <f t="shared" si="24"/>
        <v>2692309</v>
      </c>
      <c r="Q101" s="26"/>
      <c r="R101" s="29"/>
      <c r="S101" s="86"/>
      <c r="T101" s="29"/>
      <c r="U101" s="29"/>
      <c r="V101" s="29"/>
      <c r="W101" s="29"/>
      <c r="X101" s="29"/>
      <c r="Y101" s="29"/>
      <c r="Z101" s="29"/>
    </row>
    <row r="102" spans="1:26" outlineLevel="1" x14ac:dyDescent="0.35">
      <c r="A102" s="35" t="s">
        <v>28</v>
      </c>
      <c r="B102" s="24">
        <v>5890</v>
      </c>
      <c r="C102" s="24">
        <v>5075</v>
      </c>
      <c r="D102" s="24">
        <v>22564</v>
      </c>
      <c r="E102" s="24">
        <v>10942</v>
      </c>
      <c r="F102" s="24">
        <v>6955</v>
      </c>
      <c r="G102" s="24">
        <v>5482</v>
      </c>
      <c r="H102" s="24">
        <v>41979</v>
      </c>
      <c r="I102" s="24">
        <v>2764</v>
      </c>
      <c r="J102" s="24">
        <v>14522</v>
      </c>
      <c r="K102" s="24">
        <v>0</v>
      </c>
      <c r="L102" s="24">
        <v>17603</v>
      </c>
      <c r="M102" s="24">
        <v>3534</v>
      </c>
      <c r="N102" s="24">
        <v>0</v>
      </c>
      <c r="O102" s="24">
        <v>0</v>
      </c>
      <c r="P102" s="25">
        <f t="shared" si="24"/>
        <v>137310</v>
      </c>
      <c r="Q102" s="26"/>
      <c r="R102" s="29"/>
      <c r="S102" s="86"/>
      <c r="T102" s="29"/>
      <c r="U102" s="29"/>
      <c r="V102" s="29"/>
      <c r="W102" s="29"/>
      <c r="X102" s="29"/>
      <c r="Y102" s="29"/>
      <c r="Z102" s="29"/>
    </row>
    <row r="103" spans="1:26" outlineLevel="1" x14ac:dyDescent="0.35">
      <c r="A103" s="50" t="s">
        <v>83</v>
      </c>
      <c r="B103" s="37">
        <f>SUM(B101:B102)</f>
        <v>121383</v>
      </c>
      <c r="C103" s="37">
        <f>SUM(C101:C102)</f>
        <v>104576</v>
      </c>
      <c r="D103" s="37">
        <f>SUM(D101:D102)</f>
        <v>464989</v>
      </c>
      <c r="E103" s="37">
        <f t="shared" ref="E103:O103" si="32">SUM(E101:E102)</f>
        <v>225492</v>
      </c>
      <c r="F103" s="37">
        <f t="shared" si="32"/>
        <v>143325</v>
      </c>
      <c r="G103" s="37">
        <f>SUM(G101:G102)</f>
        <v>112979</v>
      </c>
      <c r="H103" s="37">
        <f t="shared" si="32"/>
        <v>865085</v>
      </c>
      <c r="I103" s="37">
        <f>SUM(I101:I102)</f>
        <v>56957</v>
      </c>
      <c r="J103" s="37">
        <f t="shared" si="32"/>
        <v>299255</v>
      </c>
      <c r="K103" s="37">
        <f t="shared" si="32"/>
        <v>0</v>
      </c>
      <c r="L103" s="37">
        <f t="shared" si="32"/>
        <v>362748</v>
      </c>
      <c r="M103" s="37">
        <f>SUM(M101:M102)</f>
        <v>72830</v>
      </c>
      <c r="N103" s="37">
        <f t="shared" si="32"/>
        <v>0</v>
      </c>
      <c r="O103" s="37">
        <f t="shared" si="32"/>
        <v>0</v>
      </c>
      <c r="P103" s="38">
        <f t="shared" si="24"/>
        <v>2829619</v>
      </c>
      <c r="Q103" s="26"/>
      <c r="R103" s="29"/>
      <c r="S103" s="86"/>
      <c r="T103" s="29"/>
      <c r="U103" s="29"/>
      <c r="V103" s="29"/>
      <c r="W103" s="29"/>
      <c r="X103" s="29"/>
      <c r="Y103" s="29"/>
      <c r="Z103" s="29"/>
    </row>
    <row r="104" spans="1:26" outlineLevel="1" x14ac:dyDescent="0.35">
      <c r="A104" s="157" t="s">
        <v>115</v>
      </c>
      <c r="B104" s="37">
        <v>0</v>
      </c>
      <c r="C104" s="37">
        <v>237336</v>
      </c>
      <c r="D104" s="37">
        <v>1055296</v>
      </c>
      <c r="E104" s="37">
        <v>511755</v>
      </c>
      <c r="F104" s="37">
        <v>325277</v>
      </c>
      <c r="G104" s="37">
        <v>256407</v>
      </c>
      <c r="H104" s="37">
        <v>1963317</v>
      </c>
      <c r="I104" s="37">
        <v>129263</v>
      </c>
      <c r="J104" s="37">
        <v>679161</v>
      </c>
      <c r="K104" s="37">
        <v>0</v>
      </c>
      <c r="L104" s="37">
        <v>0</v>
      </c>
      <c r="M104" s="37">
        <v>165287</v>
      </c>
      <c r="N104" s="37">
        <v>0</v>
      </c>
      <c r="O104" s="37">
        <v>0</v>
      </c>
      <c r="P104" s="38">
        <f t="shared" ref="P104" si="33">SUM(B104:O104)</f>
        <v>5323099</v>
      </c>
      <c r="Q104" s="26"/>
      <c r="R104" s="29"/>
      <c r="S104" s="86"/>
      <c r="T104" s="29"/>
      <c r="U104" s="29"/>
      <c r="V104" s="29"/>
      <c r="W104" s="29"/>
      <c r="X104" s="29"/>
      <c r="Y104" s="29"/>
      <c r="Z104" s="29"/>
    </row>
    <row r="105" spans="1:26" outlineLevel="1" x14ac:dyDescent="0.35">
      <c r="A105" s="70" t="s">
        <v>84</v>
      </c>
      <c r="B105" s="71">
        <v>10392</v>
      </c>
      <c r="C105" s="71">
        <v>29726</v>
      </c>
      <c r="D105" s="71">
        <v>114373</v>
      </c>
      <c r="E105" s="71">
        <v>89113</v>
      </c>
      <c r="F105" s="71">
        <v>32972</v>
      </c>
      <c r="G105" s="71">
        <v>25655</v>
      </c>
      <c r="H105" s="71">
        <v>209812</v>
      </c>
      <c r="I105" s="71">
        <v>17464</v>
      </c>
      <c r="J105" s="71">
        <v>51044</v>
      </c>
      <c r="K105" s="71">
        <v>0</v>
      </c>
      <c r="L105" s="71">
        <v>73876</v>
      </c>
      <c r="M105" s="71">
        <v>14789</v>
      </c>
      <c r="N105" s="71">
        <v>11597</v>
      </c>
      <c r="O105" s="71">
        <v>0</v>
      </c>
      <c r="P105" s="72">
        <f t="shared" si="24"/>
        <v>680813</v>
      </c>
      <c r="Q105" s="26"/>
      <c r="R105" s="29"/>
      <c r="S105" s="86"/>
      <c r="T105" s="29"/>
      <c r="U105" s="29"/>
      <c r="V105" s="29"/>
      <c r="W105" s="29"/>
      <c r="X105" s="29"/>
      <c r="Y105" s="29"/>
      <c r="Z105" s="29"/>
    </row>
    <row r="106" spans="1:26" outlineLevel="1" x14ac:dyDescent="0.35">
      <c r="A106" s="73" t="s">
        <v>85</v>
      </c>
      <c r="B106" s="74">
        <v>1172</v>
      </c>
      <c r="C106" s="74">
        <v>2161</v>
      </c>
      <c r="D106" s="74">
        <v>8889</v>
      </c>
      <c r="E106" s="74">
        <v>4460</v>
      </c>
      <c r="F106" s="74">
        <v>2942</v>
      </c>
      <c r="G106" s="74">
        <v>2138</v>
      </c>
      <c r="H106" s="74">
        <v>19172</v>
      </c>
      <c r="I106" s="74">
        <v>1042</v>
      </c>
      <c r="J106" s="74">
        <v>5410</v>
      </c>
      <c r="K106" s="74">
        <v>0</v>
      </c>
      <c r="L106" s="74">
        <v>4167</v>
      </c>
      <c r="M106" s="74">
        <v>1479</v>
      </c>
      <c r="N106" s="74">
        <v>0</v>
      </c>
      <c r="O106" s="74">
        <v>0</v>
      </c>
      <c r="P106" s="75">
        <f t="shared" si="24"/>
        <v>53032</v>
      </c>
      <c r="Q106" s="26"/>
      <c r="R106" s="29"/>
      <c r="S106" s="86"/>
      <c r="T106" s="29"/>
      <c r="U106" s="29"/>
      <c r="V106" s="29"/>
      <c r="W106" s="29"/>
      <c r="X106" s="29"/>
      <c r="Y106" s="29"/>
      <c r="Z106" s="29"/>
    </row>
    <row r="107" spans="1:26" s="96" customFormat="1" outlineLevel="1" x14ac:dyDescent="0.35">
      <c r="A107" s="23" t="s">
        <v>35</v>
      </c>
      <c r="B107" s="57">
        <v>0</v>
      </c>
      <c r="C107" s="57">
        <v>276065</v>
      </c>
      <c r="D107" s="57">
        <v>69016</v>
      </c>
      <c r="E107" s="57">
        <v>138033</v>
      </c>
      <c r="F107" s="57">
        <v>69016</v>
      </c>
      <c r="G107" s="57">
        <v>69016</v>
      </c>
      <c r="H107" s="57">
        <v>138033</v>
      </c>
      <c r="I107" s="57">
        <v>276065</v>
      </c>
      <c r="J107" s="57">
        <v>276065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8">
        <f t="shared" si="24"/>
        <v>1311309</v>
      </c>
      <c r="Q107" s="18"/>
      <c r="R107" s="19"/>
      <c r="S107" s="20"/>
      <c r="T107" s="19"/>
      <c r="U107" s="19"/>
      <c r="V107" s="19"/>
      <c r="W107" s="19"/>
      <c r="X107" s="19"/>
      <c r="Y107" s="19"/>
      <c r="Z107" s="19"/>
    </row>
    <row r="108" spans="1:26" outlineLevel="1" x14ac:dyDescent="0.35">
      <c r="A108" s="32" t="s">
        <v>36</v>
      </c>
      <c r="B108" s="33">
        <v>73587</v>
      </c>
      <c r="C108" s="33">
        <v>44627</v>
      </c>
      <c r="D108" s="33">
        <v>183572</v>
      </c>
      <c r="E108" s="33">
        <v>92102</v>
      </c>
      <c r="F108" s="33">
        <v>60769</v>
      </c>
      <c r="G108" s="33">
        <v>44152</v>
      </c>
      <c r="H108" s="33">
        <v>395945</v>
      </c>
      <c r="I108" s="33">
        <v>21522</v>
      </c>
      <c r="J108" s="33">
        <v>111726</v>
      </c>
      <c r="K108" s="33">
        <v>0</v>
      </c>
      <c r="L108" s="33">
        <v>114732</v>
      </c>
      <c r="M108" s="33">
        <v>30543</v>
      </c>
      <c r="N108" s="33">
        <v>0</v>
      </c>
      <c r="O108" s="33">
        <v>0</v>
      </c>
      <c r="P108" s="34">
        <f t="shared" si="24"/>
        <v>1173277</v>
      </c>
      <c r="Q108" s="26"/>
      <c r="R108" s="29"/>
      <c r="S108" s="86"/>
      <c r="T108" s="29"/>
      <c r="U108" s="29"/>
      <c r="V108" s="29"/>
      <c r="W108" s="29"/>
      <c r="X108" s="29"/>
      <c r="Y108" s="29"/>
      <c r="Z108" s="29"/>
    </row>
    <row r="109" spans="1:26" outlineLevel="1" x14ac:dyDescent="0.35">
      <c r="A109" s="35" t="s">
        <v>37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5">
        <f t="shared" si="24"/>
        <v>0</v>
      </c>
      <c r="Q109" s="26"/>
      <c r="R109" s="29"/>
      <c r="S109" s="86"/>
      <c r="T109" s="29"/>
      <c r="U109" s="29"/>
      <c r="V109" s="29"/>
      <c r="W109" s="29"/>
      <c r="X109" s="29"/>
      <c r="Y109" s="29"/>
      <c r="Z109" s="29"/>
    </row>
    <row r="110" spans="1:26" outlineLevel="1" x14ac:dyDescent="0.35">
      <c r="A110" s="50" t="s">
        <v>86</v>
      </c>
      <c r="B110" s="37">
        <f>SUM(B107:B109)</f>
        <v>73587</v>
      </c>
      <c r="C110" s="37">
        <f>SUM(C107:C109)</f>
        <v>320692</v>
      </c>
      <c r="D110" s="37">
        <f>SUM(D107:D109)</f>
        <v>252588</v>
      </c>
      <c r="E110" s="37">
        <f t="shared" ref="E110:O110" si="34">SUM(E107:E109)</f>
        <v>230135</v>
      </c>
      <c r="F110" s="37">
        <f t="shared" si="34"/>
        <v>129785</v>
      </c>
      <c r="G110" s="37">
        <f>SUM(G107:G109)</f>
        <v>113168</v>
      </c>
      <c r="H110" s="37">
        <f t="shared" si="34"/>
        <v>533978</v>
      </c>
      <c r="I110" s="37">
        <f>SUM(I107:I109)</f>
        <v>297587</v>
      </c>
      <c r="J110" s="37">
        <f t="shared" si="34"/>
        <v>387791</v>
      </c>
      <c r="K110" s="37">
        <f t="shared" si="34"/>
        <v>0</v>
      </c>
      <c r="L110" s="37">
        <f t="shared" si="34"/>
        <v>114732</v>
      </c>
      <c r="M110" s="37">
        <f>SUM(M107:M109)</f>
        <v>30543</v>
      </c>
      <c r="N110" s="37">
        <f t="shared" si="34"/>
        <v>0</v>
      </c>
      <c r="O110" s="37">
        <f t="shared" si="34"/>
        <v>0</v>
      </c>
      <c r="P110" s="38">
        <f t="shared" si="24"/>
        <v>2484586</v>
      </c>
      <c r="Q110" s="26"/>
      <c r="R110" s="29"/>
      <c r="S110" s="86"/>
      <c r="T110" s="29"/>
      <c r="U110" s="29"/>
      <c r="V110" s="29"/>
      <c r="W110" s="29"/>
      <c r="X110" s="29"/>
      <c r="Y110" s="29"/>
      <c r="Z110" s="29"/>
    </row>
    <row r="111" spans="1:26" s="96" customFormat="1" outlineLevel="1" x14ac:dyDescent="0.35">
      <c r="A111" s="23" t="s">
        <v>87</v>
      </c>
      <c r="B111" s="57">
        <v>23918</v>
      </c>
      <c r="C111" s="57">
        <v>23867</v>
      </c>
      <c r="D111" s="57">
        <v>0</v>
      </c>
      <c r="E111" s="57">
        <v>10049</v>
      </c>
      <c r="F111" s="57">
        <v>30776</v>
      </c>
      <c r="G111" s="57">
        <v>2512</v>
      </c>
      <c r="H111" s="57">
        <v>34545</v>
      </c>
      <c r="I111" s="57">
        <v>0</v>
      </c>
      <c r="J111" s="57">
        <v>20727</v>
      </c>
      <c r="K111" s="57">
        <v>0</v>
      </c>
      <c r="L111" s="57">
        <v>38140</v>
      </c>
      <c r="M111" s="57">
        <v>0</v>
      </c>
      <c r="N111" s="57">
        <v>4397</v>
      </c>
      <c r="O111" s="57">
        <v>0</v>
      </c>
      <c r="P111" s="58">
        <f t="shared" si="24"/>
        <v>188931</v>
      </c>
      <c r="Q111" s="18"/>
      <c r="R111" s="19"/>
      <c r="S111" s="20"/>
      <c r="T111" s="19"/>
      <c r="U111" s="19"/>
      <c r="V111" s="19"/>
      <c r="W111" s="19"/>
      <c r="X111" s="19"/>
      <c r="Y111" s="19"/>
      <c r="Z111" s="19"/>
    </row>
    <row r="112" spans="1:26" outlineLevel="1" x14ac:dyDescent="0.35">
      <c r="A112" s="32" t="s">
        <v>88</v>
      </c>
      <c r="B112" s="33">
        <v>100461</v>
      </c>
      <c r="C112" s="33">
        <v>1369</v>
      </c>
      <c r="D112" s="33">
        <v>3215</v>
      </c>
      <c r="E112" s="33">
        <v>4671</v>
      </c>
      <c r="F112" s="33">
        <v>7724</v>
      </c>
      <c r="G112" s="33">
        <v>13872</v>
      </c>
      <c r="H112" s="33">
        <v>13470</v>
      </c>
      <c r="I112" s="33">
        <v>0</v>
      </c>
      <c r="J112" s="33">
        <v>3441</v>
      </c>
      <c r="K112" s="33">
        <v>0</v>
      </c>
      <c r="L112" s="33">
        <v>25815</v>
      </c>
      <c r="M112" s="33">
        <v>331</v>
      </c>
      <c r="N112" s="33">
        <v>0</v>
      </c>
      <c r="O112" s="33">
        <v>0</v>
      </c>
      <c r="P112" s="34">
        <f t="shared" si="24"/>
        <v>174369</v>
      </c>
      <c r="Q112" s="26"/>
      <c r="R112" s="29"/>
      <c r="S112" s="86"/>
      <c r="T112" s="29"/>
      <c r="U112" s="29"/>
      <c r="V112" s="29"/>
      <c r="W112" s="29"/>
      <c r="X112" s="29"/>
      <c r="Y112" s="29"/>
      <c r="Z112" s="29"/>
    </row>
    <row r="113" spans="1:26" outlineLevel="1" x14ac:dyDescent="0.35">
      <c r="A113" s="23" t="s">
        <v>89</v>
      </c>
      <c r="B113" s="24">
        <v>11583</v>
      </c>
      <c r="C113" s="24">
        <v>94405</v>
      </c>
      <c r="D113" s="24">
        <v>72192</v>
      </c>
      <c r="E113" s="24">
        <v>9403</v>
      </c>
      <c r="F113" s="24">
        <v>10357</v>
      </c>
      <c r="G113" s="24">
        <v>0</v>
      </c>
      <c r="H113" s="24">
        <v>134232</v>
      </c>
      <c r="I113" s="24">
        <v>4906</v>
      </c>
      <c r="J113" s="24">
        <v>297661</v>
      </c>
      <c r="K113" s="24">
        <v>0</v>
      </c>
      <c r="L113" s="24">
        <v>7563</v>
      </c>
      <c r="M113" s="24">
        <v>0</v>
      </c>
      <c r="N113" s="24">
        <v>0</v>
      </c>
      <c r="O113" s="24">
        <v>0</v>
      </c>
      <c r="P113" s="25">
        <f t="shared" si="24"/>
        <v>642302</v>
      </c>
      <c r="Q113" s="26"/>
      <c r="R113" s="29"/>
      <c r="S113" s="86"/>
      <c r="T113" s="29"/>
      <c r="U113" s="29"/>
      <c r="V113" s="29"/>
      <c r="W113" s="29"/>
      <c r="X113" s="29"/>
      <c r="Y113" s="29"/>
      <c r="Z113" s="29"/>
    </row>
    <row r="114" spans="1:26" outlineLevel="1" x14ac:dyDescent="0.35">
      <c r="A114" s="40" t="s">
        <v>90</v>
      </c>
      <c r="B114" s="33">
        <v>119337</v>
      </c>
      <c r="C114" s="33">
        <v>528418</v>
      </c>
      <c r="D114" s="33">
        <v>905611</v>
      </c>
      <c r="E114" s="33">
        <v>589449</v>
      </c>
      <c r="F114" s="33">
        <v>710802</v>
      </c>
      <c r="G114" s="33">
        <v>250004</v>
      </c>
      <c r="H114" s="33">
        <v>2403637</v>
      </c>
      <c r="I114" s="33">
        <v>102840</v>
      </c>
      <c r="J114" s="33">
        <v>822803</v>
      </c>
      <c r="K114" s="33">
        <v>0</v>
      </c>
      <c r="L114" s="33">
        <v>194890</v>
      </c>
      <c r="M114" s="33">
        <v>147928</v>
      </c>
      <c r="N114" s="33">
        <v>59229</v>
      </c>
      <c r="O114" s="33">
        <v>0</v>
      </c>
      <c r="P114" s="34">
        <f t="shared" si="24"/>
        <v>6834948</v>
      </c>
      <c r="Q114" s="26"/>
      <c r="R114" s="29"/>
      <c r="S114" s="86"/>
      <c r="T114" s="29"/>
      <c r="U114" s="29"/>
      <c r="V114" s="29"/>
      <c r="W114" s="29"/>
      <c r="X114" s="29"/>
      <c r="Y114" s="29"/>
      <c r="Z114" s="29"/>
    </row>
    <row r="115" spans="1:26" outlineLevel="1" x14ac:dyDescent="0.35">
      <c r="A115" s="51" t="s">
        <v>91</v>
      </c>
      <c r="B115" s="42">
        <f>SUM(B111:B114)</f>
        <v>255299</v>
      </c>
      <c r="C115" s="42">
        <f>SUM(C111:C114)</f>
        <v>648059</v>
      </c>
      <c r="D115" s="42">
        <f>SUM(D111:D114)</f>
        <v>981018</v>
      </c>
      <c r="E115" s="42">
        <f t="shared" ref="E115:O115" si="35">SUM(E111:E114)</f>
        <v>613572</v>
      </c>
      <c r="F115" s="42">
        <f t="shared" si="35"/>
        <v>759659</v>
      </c>
      <c r="G115" s="42">
        <f>SUM(G111:G114)</f>
        <v>266388</v>
      </c>
      <c r="H115" s="42">
        <f t="shared" si="35"/>
        <v>2585884</v>
      </c>
      <c r="I115" s="42">
        <f>SUM(I111:I114)</f>
        <v>107746</v>
      </c>
      <c r="J115" s="42">
        <f t="shared" si="35"/>
        <v>1144632</v>
      </c>
      <c r="K115" s="42">
        <f t="shared" si="35"/>
        <v>0</v>
      </c>
      <c r="L115" s="42">
        <f t="shared" si="35"/>
        <v>266408</v>
      </c>
      <c r="M115" s="42">
        <f>SUM(M111:M114)</f>
        <v>148259</v>
      </c>
      <c r="N115" s="42">
        <f t="shared" si="35"/>
        <v>63626</v>
      </c>
      <c r="O115" s="42">
        <f t="shared" si="35"/>
        <v>0</v>
      </c>
      <c r="P115" s="43">
        <f t="shared" si="24"/>
        <v>7840550</v>
      </c>
      <c r="Q115" s="26"/>
      <c r="R115" s="29"/>
      <c r="S115" s="86"/>
      <c r="T115" s="29"/>
      <c r="U115" s="29"/>
      <c r="V115" s="29"/>
      <c r="W115" s="29"/>
      <c r="X115" s="29"/>
      <c r="Y115" s="29"/>
      <c r="Z115" s="29"/>
    </row>
    <row r="116" spans="1:26" outlineLevel="1" x14ac:dyDescent="0.35">
      <c r="A116" s="44" t="s">
        <v>92</v>
      </c>
      <c r="B116" s="74">
        <f>B115+B110+B106+B105+B103+B99+B95+B91+B85+B84+B83+B78+B73+B104+B79</f>
        <v>1186744</v>
      </c>
      <c r="C116" s="74">
        <f>C115+C110+C106+C105+C103+C99+C95+C91+C85+C84+C83+C78+C73+C104+C79</f>
        <v>3600926</v>
      </c>
      <c r="D116" s="74">
        <f t="shared" ref="D116:O116" si="36">D115+D110+D106+D105+D103+D99+D95+D91+D85+D84+D83+D78+D73+D104+D79</f>
        <v>11146002</v>
      </c>
      <c r="E116" s="74">
        <f t="shared" si="36"/>
        <v>7419459</v>
      </c>
      <c r="F116" s="74">
        <f t="shared" si="36"/>
        <v>3803783</v>
      </c>
      <c r="G116" s="74">
        <f t="shared" si="36"/>
        <v>2875756</v>
      </c>
      <c r="H116" s="74">
        <f t="shared" si="36"/>
        <v>23054556</v>
      </c>
      <c r="I116" s="74">
        <f t="shared" si="36"/>
        <v>2270656</v>
      </c>
      <c r="J116" s="74">
        <f t="shared" si="36"/>
        <v>8203024</v>
      </c>
      <c r="K116" s="74">
        <f t="shared" si="36"/>
        <v>1130844</v>
      </c>
      <c r="L116" s="74">
        <f t="shared" si="36"/>
        <v>4883075</v>
      </c>
      <c r="M116" s="74">
        <f t="shared" si="36"/>
        <v>1769505</v>
      </c>
      <c r="N116" s="74">
        <f t="shared" si="36"/>
        <v>462476</v>
      </c>
      <c r="O116" s="74">
        <f t="shared" si="36"/>
        <v>0</v>
      </c>
      <c r="P116" s="75">
        <f t="shared" si="24"/>
        <v>71806806</v>
      </c>
      <c r="Q116" s="26"/>
      <c r="R116" s="29"/>
      <c r="S116" s="86"/>
      <c r="T116" s="29"/>
      <c r="U116" s="29"/>
      <c r="V116" s="29"/>
      <c r="W116" s="29"/>
      <c r="X116" s="29"/>
      <c r="Y116" s="29"/>
      <c r="Z116" s="29"/>
    </row>
    <row r="117" spans="1:26" s="96" customFormat="1" outlineLevel="1" x14ac:dyDescent="0.35">
      <c r="A117" s="23" t="s">
        <v>41</v>
      </c>
      <c r="B117" s="24">
        <v>7751</v>
      </c>
      <c r="C117" s="24">
        <v>0</v>
      </c>
      <c r="D117" s="24">
        <v>29691</v>
      </c>
      <c r="E117" s="24">
        <v>14399</v>
      </c>
      <c r="F117" s="24">
        <v>9152</v>
      </c>
      <c r="G117" s="24">
        <v>7214</v>
      </c>
      <c r="H117" s="24">
        <v>55239</v>
      </c>
      <c r="I117" s="24">
        <v>3637</v>
      </c>
      <c r="J117" s="24">
        <v>19109</v>
      </c>
      <c r="K117" s="24">
        <v>0</v>
      </c>
      <c r="L117" s="24">
        <v>23163</v>
      </c>
      <c r="M117" s="24">
        <v>4650</v>
      </c>
      <c r="N117" s="24">
        <v>0</v>
      </c>
      <c r="O117" s="24">
        <v>0</v>
      </c>
      <c r="P117" s="25">
        <f t="shared" si="24"/>
        <v>174005</v>
      </c>
      <c r="Q117" s="18"/>
      <c r="R117" s="19"/>
      <c r="S117" s="20"/>
      <c r="T117" s="19"/>
      <c r="U117" s="19"/>
      <c r="V117" s="19"/>
      <c r="W117" s="19"/>
      <c r="X117" s="19"/>
      <c r="Y117" s="19"/>
      <c r="Z117" s="19"/>
    </row>
    <row r="118" spans="1:26" outlineLevel="1" x14ac:dyDescent="0.35">
      <c r="A118" s="32" t="s">
        <v>60</v>
      </c>
      <c r="B118" s="33">
        <v>0</v>
      </c>
      <c r="C118" s="33">
        <v>0</v>
      </c>
      <c r="D118" s="33">
        <v>-13569</v>
      </c>
      <c r="E118" s="33">
        <v>0</v>
      </c>
      <c r="F118" s="33">
        <v>0</v>
      </c>
      <c r="G118" s="33">
        <v>-66000</v>
      </c>
      <c r="H118" s="33">
        <v>0</v>
      </c>
      <c r="I118" s="33">
        <v>-38000</v>
      </c>
      <c r="J118" s="33">
        <v>20313</v>
      </c>
      <c r="K118" s="33">
        <v>0</v>
      </c>
      <c r="L118" s="33">
        <v>0</v>
      </c>
      <c r="M118" s="33">
        <v>-6000</v>
      </c>
      <c r="N118" s="33">
        <v>0</v>
      </c>
      <c r="O118" s="33">
        <v>0</v>
      </c>
      <c r="P118" s="34">
        <f t="shared" si="24"/>
        <v>-103256</v>
      </c>
      <c r="Q118" s="26"/>
      <c r="R118" s="29"/>
      <c r="S118" s="86"/>
      <c r="T118" s="29"/>
      <c r="U118" s="29"/>
      <c r="V118" s="29"/>
      <c r="W118" s="29"/>
      <c r="X118" s="29"/>
      <c r="Y118" s="29"/>
      <c r="Z118" s="29"/>
    </row>
    <row r="119" spans="1:26" outlineLevel="1" x14ac:dyDescent="0.35">
      <c r="A119" s="81" t="s">
        <v>93</v>
      </c>
      <c r="B119" s="82">
        <f>SUM(B116:B118)</f>
        <v>1194495</v>
      </c>
      <c r="C119" s="82">
        <f>SUM(C116:C118)</f>
        <v>3600926</v>
      </c>
      <c r="D119" s="82">
        <f>SUM(D116:D118)</f>
        <v>11162124</v>
      </c>
      <c r="E119" s="82">
        <f t="shared" ref="E119:O119" si="37">SUM(E116:E118)</f>
        <v>7433858</v>
      </c>
      <c r="F119" s="82">
        <f t="shared" si="37"/>
        <v>3812935</v>
      </c>
      <c r="G119" s="82">
        <f>SUM(G116:G118)</f>
        <v>2816970</v>
      </c>
      <c r="H119" s="82">
        <f t="shared" si="37"/>
        <v>23109795</v>
      </c>
      <c r="I119" s="82">
        <f>SUM(I116:I118)</f>
        <v>2236293</v>
      </c>
      <c r="J119" s="82">
        <f t="shared" si="37"/>
        <v>8242446</v>
      </c>
      <c r="K119" s="82">
        <f t="shared" si="37"/>
        <v>1130844</v>
      </c>
      <c r="L119" s="82">
        <f t="shared" si="37"/>
        <v>4906238</v>
      </c>
      <c r="M119" s="82">
        <f>SUM(M116:M118)</f>
        <v>1768155</v>
      </c>
      <c r="N119" s="82">
        <f t="shared" si="37"/>
        <v>462476</v>
      </c>
      <c r="O119" s="82">
        <f t="shared" si="37"/>
        <v>0</v>
      </c>
      <c r="P119" s="83">
        <f t="shared" si="24"/>
        <v>71877555</v>
      </c>
      <c r="Q119" s="26"/>
      <c r="R119" s="29"/>
      <c r="S119" s="86"/>
      <c r="T119" s="29"/>
      <c r="U119" s="29"/>
      <c r="V119" s="29"/>
      <c r="W119" s="29"/>
      <c r="X119" s="29"/>
      <c r="Y119" s="29"/>
      <c r="Z119" s="29"/>
    </row>
    <row r="120" spans="1:26" s="96" customFormat="1" outlineLevel="1" x14ac:dyDescent="0.35">
      <c r="A120" s="32" t="s">
        <v>95</v>
      </c>
      <c r="B120" s="33">
        <v>6560</v>
      </c>
      <c r="C120" s="33">
        <v>86216</v>
      </c>
      <c r="D120" s="33">
        <v>107904</v>
      </c>
      <c r="E120" s="33">
        <v>37351</v>
      </c>
      <c r="F120" s="33">
        <v>16199</v>
      </c>
      <c r="G120" s="33">
        <v>13388</v>
      </c>
      <c r="H120" s="33">
        <v>125576</v>
      </c>
      <c r="I120" s="33">
        <v>536</v>
      </c>
      <c r="J120" s="33">
        <v>76577</v>
      </c>
      <c r="K120" s="33">
        <v>0</v>
      </c>
      <c r="L120" s="33">
        <v>8033</v>
      </c>
      <c r="M120" s="33">
        <v>4284</v>
      </c>
      <c r="N120" s="33">
        <v>0</v>
      </c>
      <c r="O120" s="33">
        <v>0</v>
      </c>
      <c r="P120" s="34">
        <f t="shared" si="24"/>
        <v>482624</v>
      </c>
      <c r="Q120" s="18"/>
      <c r="R120" s="19"/>
      <c r="S120" s="20"/>
      <c r="T120" s="19"/>
      <c r="U120" s="19"/>
      <c r="V120" s="19"/>
      <c r="W120" s="19"/>
      <c r="X120" s="19"/>
      <c r="Y120" s="19"/>
      <c r="Z120" s="19"/>
    </row>
    <row r="121" spans="1:26" outlineLevel="1" x14ac:dyDescent="0.35">
      <c r="A121" s="23" t="s">
        <v>96</v>
      </c>
      <c r="B121" s="24">
        <v>43051</v>
      </c>
      <c r="C121" s="24">
        <v>80721</v>
      </c>
      <c r="D121" s="24">
        <v>769006</v>
      </c>
      <c r="E121" s="24">
        <v>392844</v>
      </c>
      <c r="F121" s="24">
        <v>173282</v>
      </c>
      <c r="G121" s="24">
        <v>150680</v>
      </c>
      <c r="H121" s="24">
        <v>1341052</v>
      </c>
      <c r="I121" s="24">
        <v>9148</v>
      </c>
      <c r="J121" s="24">
        <v>248622</v>
      </c>
      <c r="K121" s="24">
        <v>0</v>
      </c>
      <c r="L121" s="24">
        <v>312661</v>
      </c>
      <c r="M121" s="24">
        <v>64577</v>
      </c>
      <c r="N121" s="24">
        <v>0</v>
      </c>
      <c r="O121" s="24">
        <v>10763</v>
      </c>
      <c r="P121" s="25">
        <f t="shared" si="24"/>
        <v>3596407</v>
      </c>
      <c r="Q121" s="26"/>
      <c r="R121" s="29"/>
      <c r="S121" s="86"/>
      <c r="T121" s="29"/>
      <c r="U121" s="29"/>
      <c r="V121" s="29"/>
      <c r="W121" s="29"/>
      <c r="X121" s="29"/>
      <c r="Y121" s="29"/>
      <c r="Z121" s="29"/>
    </row>
    <row r="122" spans="1:26" outlineLevel="1" x14ac:dyDescent="0.35">
      <c r="A122" s="32" t="s">
        <v>97</v>
      </c>
      <c r="B122" s="33">
        <v>4313</v>
      </c>
      <c r="C122" s="33">
        <v>8086</v>
      </c>
      <c r="D122" s="33">
        <v>77034</v>
      </c>
      <c r="E122" s="33">
        <v>39353</v>
      </c>
      <c r="F122" s="33">
        <v>17358</v>
      </c>
      <c r="G122" s="33">
        <v>15094</v>
      </c>
      <c r="H122" s="33">
        <v>134338</v>
      </c>
      <c r="I122" s="33">
        <v>916</v>
      </c>
      <c r="J122" s="33">
        <v>24905</v>
      </c>
      <c r="K122" s="33">
        <v>0</v>
      </c>
      <c r="L122" s="33">
        <v>31320</v>
      </c>
      <c r="M122" s="33">
        <v>6469</v>
      </c>
      <c r="N122" s="33">
        <v>0</v>
      </c>
      <c r="O122" s="33">
        <v>1078</v>
      </c>
      <c r="P122" s="34">
        <f t="shared" si="24"/>
        <v>360264</v>
      </c>
      <c r="Q122" s="26"/>
      <c r="R122" s="29"/>
      <c r="S122" s="86"/>
      <c r="T122" s="29"/>
      <c r="U122" s="29"/>
      <c r="V122" s="29"/>
      <c r="W122" s="29"/>
      <c r="X122" s="29"/>
      <c r="Y122" s="29"/>
      <c r="Z122" s="29"/>
    </row>
    <row r="123" spans="1:26" outlineLevel="1" x14ac:dyDescent="0.35">
      <c r="A123" s="35" t="s">
        <v>98</v>
      </c>
      <c r="B123" s="24">
        <v>0</v>
      </c>
      <c r="C123" s="24">
        <v>0</v>
      </c>
      <c r="D123" s="24">
        <v>-686</v>
      </c>
      <c r="E123" s="24">
        <v>0</v>
      </c>
      <c r="F123" s="24">
        <v>0</v>
      </c>
      <c r="G123" s="24">
        <v>-8600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5">
        <f t="shared" si="24"/>
        <v>-9286</v>
      </c>
      <c r="Q123" s="26"/>
      <c r="R123" s="29"/>
      <c r="S123" s="86"/>
      <c r="T123" s="29"/>
      <c r="U123" s="29"/>
      <c r="V123" s="29"/>
      <c r="W123" s="29"/>
      <c r="X123" s="29"/>
      <c r="Y123" s="29"/>
      <c r="Z123" s="29"/>
    </row>
    <row r="124" spans="1:26" outlineLevel="1" x14ac:dyDescent="0.35">
      <c r="A124" s="50" t="s">
        <v>94</v>
      </c>
      <c r="B124" s="37">
        <f>SUM(B120:B123)</f>
        <v>53924</v>
      </c>
      <c r="C124" s="37">
        <f>SUM(C120:C123)</f>
        <v>175023</v>
      </c>
      <c r="D124" s="37">
        <f>SUM(D120:D123)</f>
        <v>953258</v>
      </c>
      <c r="E124" s="37">
        <f t="shared" ref="E124:O124" si="38">SUM(E120:E123)</f>
        <v>469548</v>
      </c>
      <c r="F124" s="37">
        <f t="shared" si="38"/>
        <v>206839</v>
      </c>
      <c r="G124" s="37">
        <f>SUM(G120:G123)</f>
        <v>170562</v>
      </c>
      <c r="H124" s="37">
        <f t="shared" si="38"/>
        <v>1600966</v>
      </c>
      <c r="I124" s="37">
        <f>SUM(I120:I123)</f>
        <v>10600</v>
      </c>
      <c r="J124" s="37">
        <f t="shared" si="38"/>
        <v>350104</v>
      </c>
      <c r="K124" s="37">
        <f t="shared" si="38"/>
        <v>0</v>
      </c>
      <c r="L124" s="37">
        <f t="shared" si="38"/>
        <v>352014</v>
      </c>
      <c r="M124" s="37">
        <f>SUM(M120:M123)</f>
        <v>75330</v>
      </c>
      <c r="N124" s="37">
        <f t="shared" si="38"/>
        <v>0</v>
      </c>
      <c r="O124" s="37">
        <f t="shared" si="38"/>
        <v>11841</v>
      </c>
      <c r="P124" s="38">
        <f t="shared" si="24"/>
        <v>4430009</v>
      </c>
      <c r="Q124" s="26"/>
      <c r="R124" s="29"/>
      <c r="S124" s="86"/>
      <c r="T124" s="29"/>
      <c r="U124" s="29"/>
      <c r="V124" s="29"/>
      <c r="W124" s="29"/>
      <c r="X124" s="29"/>
      <c r="Y124" s="29"/>
      <c r="Z124" s="29"/>
    </row>
    <row r="125" spans="1:26" outlineLevel="1" x14ac:dyDescent="0.35">
      <c r="A125" s="88" t="s">
        <v>99</v>
      </c>
      <c r="B125" s="89">
        <f>B119+B124</f>
        <v>1248419</v>
      </c>
      <c r="C125" s="89">
        <f>C119+C124</f>
        <v>3775949</v>
      </c>
      <c r="D125" s="89">
        <f>D119+D124</f>
        <v>12115382</v>
      </c>
      <c r="E125" s="89">
        <f t="shared" ref="E125:O125" si="39">E119+E124</f>
        <v>7903406</v>
      </c>
      <c r="F125" s="89">
        <f t="shared" si="39"/>
        <v>4019774</v>
      </c>
      <c r="G125" s="89">
        <f>G119+G124</f>
        <v>2987532</v>
      </c>
      <c r="H125" s="89">
        <f t="shared" si="39"/>
        <v>24710761</v>
      </c>
      <c r="I125" s="89">
        <f>I119+I124</f>
        <v>2246893</v>
      </c>
      <c r="J125" s="89">
        <f t="shared" si="39"/>
        <v>8592550</v>
      </c>
      <c r="K125" s="89">
        <f t="shared" si="39"/>
        <v>1130844</v>
      </c>
      <c r="L125" s="89">
        <f t="shared" si="39"/>
        <v>5258252</v>
      </c>
      <c r="M125" s="89">
        <f>M119+M124</f>
        <v>1843485</v>
      </c>
      <c r="N125" s="89">
        <f t="shared" si="39"/>
        <v>462476</v>
      </c>
      <c r="O125" s="89">
        <f t="shared" si="39"/>
        <v>11841</v>
      </c>
      <c r="P125" s="89">
        <f t="shared" si="24"/>
        <v>76307564</v>
      </c>
      <c r="Q125" s="26"/>
      <c r="R125" s="29"/>
      <c r="S125" s="86"/>
      <c r="T125" s="29"/>
      <c r="U125" s="29"/>
      <c r="V125" s="29"/>
      <c r="W125" s="29"/>
      <c r="X125" s="29"/>
      <c r="Y125" s="29"/>
      <c r="Z125" s="29"/>
    </row>
    <row r="126" spans="1:26" x14ac:dyDescent="0.35">
      <c r="A126" s="97" t="s">
        <v>100</v>
      </c>
      <c r="B126" s="98"/>
      <c r="P126" s="99"/>
    </row>
  </sheetData>
  <phoneticPr fontId="21" type="noConversion"/>
  <pageMargins left="0.7" right="0.7" top="0.75" bottom="0.75" header="0" footer="0"/>
  <pageSetup paperSize="3" scale="31" fitToHeight="2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51"/>
  <sheetViews>
    <sheetView showGridLines="0" zoomScale="58" zoomScaleNormal="58" workbookViewId="0">
      <pane xSplit="3" ySplit="2" topLeftCell="D6" activePane="bottomRight" state="frozen"/>
      <selection pane="topRight" activeCell="H1" sqref="H1"/>
      <selection pane="bottomLeft" activeCell="A4" sqref="A4"/>
      <selection pane="bottomRight" activeCell="K38" sqref="K38"/>
    </sheetView>
  </sheetViews>
  <sheetFormatPr defaultColWidth="12.54296875" defaultRowHeight="15.5" x14ac:dyDescent="0.35"/>
  <cols>
    <col min="1" max="1" width="25.90625" style="102" customWidth="1"/>
    <col min="2" max="2" width="60.36328125" style="102" customWidth="1"/>
    <col min="3" max="3" width="15.453125" style="103" customWidth="1"/>
    <col min="4" max="12" width="20.6328125" style="104" customWidth="1"/>
    <col min="13" max="13" width="28.36328125" style="104" customWidth="1"/>
    <col min="14" max="19" width="20.6328125" style="104" customWidth="1"/>
    <col min="20" max="20" width="10.453125" style="103" customWidth="1"/>
    <col min="21" max="22" width="12.453125" style="103" customWidth="1"/>
    <col min="23" max="23" width="8" style="103" customWidth="1"/>
    <col min="24" max="16384" width="12.54296875" style="103"/>
  </cols>
  <sheetData>
    <row r="1" spans="1:23" x14ac:dyDescent="0.35">
      <c r="A1" s="101" t="s">
        <v>104</v>
      </c>
    </row>
    <row r="2" spans="1:23" ht="46.5" x14ac:dyDescent="0.35">
      <c r="A2" s="105" t="s">
        <v>116</v>
      </c>
      <c r="B2" s="105" t="s">
        <v>10</v>
      </c>
      <c r="C2" s="106" t="s">
        <v>108</v>
      </c>
      <c r="D2" s="108" t="s">
        <v>110</v>
      </c>
      <c r="E2" s="108" t="s">
        <v>7</v>
      </c>
      <c r="F2" s="107" t="s">
        <v>0</v>
      </c>
      <c r="G2" s="108" t="s">
        <v>1</v>
      </c>
      <c r="H2" s="108" t="s">
        <v>2</v>
      </c>
      <c r="I2" s="108" t="s">
        <v>4</v>
      </c>
      <c r="J2" s="108" t="s">
        <v>5</v>
      </c>
      <c r="K2" s="108" t="s">
        <v>46</v>
      </c>
      <c r="L2" s="108" t="s">
        <v>47</v>
      </c>
      <c r="M2" s="108" t="s">
        <v>48</v>
      </c>
      <c r="N2" s="108" t="s">
        <v>6</v>
      </c>
      <c r="O2" s="108" t="s">
        <v>3</v>
      </c>
      <c r="P2" s="108" t="s">
        <v>15</v>
      </c>
      <c r="Q2" s="108" t="s">
        <v>8</v>
      </c>
      <c r="R2" s="108" t="s">
        <v>61</v>
      </c>
      <c r="S2" s="109" t="s">
        <v>9</v>
      </c>
      <c r="T2" s="110"/>
      <c r="U2" s="110"/>
      <c r="V2" s="110"/>
      <c r="W2" s="110"/>
    </row>
    <row r="3" spans="1:23" x14ac:dyDescent="0.35">
      <c r="A3" s="111" t="s">
        <v>117</v>
      </c>
      <c r="B3" s="111"/>
      <c r="C3" s="112"/>
      <c r="D3" s="113">
        <v>7.65316081919466E-3</v>
      </c>
      <c r="E3" s="113">
        <v>1.41058258236136E-2</v>
      </c>
      <c r="F3" s="113">
        <v>5.8023964380822302E-2</v>
      </c>
      <c r="G3" s="113">
        <v>0.3162879601188171</v>
      </c>
      <c r="H3" s="113">
        <v>1.9207933036410101E-2</v>
      </c>
      <c r="I3" s="113">
        <v>1.39557638467667E-2</v>
      </c>
      <c r="J3" s="113">
        <v>0.125151688690359</v>
      </c>
      <c r="K3" s="113">
        <v>6.8028096170619197E-3</v>
      </c>
      <c r="L3" s="113">
        <v>3.5314585217983203E-2</v>
      </c>
      <c r="M3" s="113" t="s">
        <v>101</v>
      </c>
      <c r="N3" s="113">
        <v>0.29898887100641042</v>
      </c>
      <c r="O3" s="113">
        <v>9.6539871771540494E-3</v>
      </c>
      <c r="P3" s="113">
        <v>9.4853450265404995E-2</v>
      </c>
      <c r="Q3" s="113" t="s">
        <v>101</v>
      </c>
      <c r="R3" s="114" t="s">
        <v>101</v>
      </c>
      <c r="S3" s="115">
        <v>1</v>
      </c>
      <c r="T3" s="110"/>
      <c r="U3" s="110"/>
      <c r="V3" s="110"/>
      <c r="W3" s="110"/>
    </row>
    <row r="4" spans="1:23" x14ac:dyDescent="0.35">
      <c r="A4" s="116" t="s">
        <v>118</v>
      </c>
      <c r="B4" s="116"/>
      <c r="C4" s="117"/>
      <c r="D4" s="118">
        <v>2.2107430553046911E-2</v>
      </c>
      <c r="E4" s="118">
        <v>4.0747028862478704E-2</v>
      </c>
      <c r="F4" s="118">
        <v>0.1676118917747349</v>
      </c>
      <c r="G4" s="118">
        <v>8.4094931907668896E-2</v>
      </c>
      <c r="H4" s="118">
        <v>5.5485315897843397E-2</v>
      </c>
      <c r="I4" s="118">
        <v>4.0313549832026792E-2</v>
      </c>
      <c r="J4" s="118">
        <v>0.3615215113968861</v>
      </c>
      <c r="K4" s="118">
        <v>1.965104938048615E-2</v>
      </c>
      <c r="L4" s="118">
        <v>0.10201206516634749</v>
      </c>
      <c r="M4" s="118" t="s">
        <v>101</v>
      </c>
      <c r="N4" s="118">
        <v>7.8568074269407095E-2</v>
      </c>
      <c r="O4" s="118">
        <v>2.7887150959072342E-2</v>
      </c>
      <c r="P4" s="118">
        <v>0</v>
      </c>
      <c r="Q4" s="118" t="s">
        <v>101</v>
      </c>
      <c r="R4" s="119" t="s">
        <v>101</v>
      </c>
      <c r="S4" s="120">
        <v>1</v>
      </c>
      <c r="T4" s="110"/>
      <c r="U4" s="110"/>
      <c r="V4" s="110"/>
      <c r="W4" s="110"/>
    </row>
    <row r="5" spans="1:23" x14ac:dyDescent="0.35">
      <c r="A5" s="111" t="s">
        <v>119</v>
      </c>
      <c r="B5" s="111"/>
      <c r="C5" s="112"/>
      <c r="D5" s="121">
        <v>1.26012354152367E-2</v>
      </c>
      <c r="E5" s="121">
        <v>2.3225806451612901E-2</v>
      </c>
      <c r="F5" s="121">
        <v>0.35553877831159908</v>
      </c>
      <c r="G5" s="121">
        <v>4.79341111873713E-2</v>
      </c>
      <c r="H5" s="121">
        <v>3.1626630061770702E-2</v>
      </c>
      <c r="I5" s="121">
        <v>2.2978723404255299E-2</v>
      </c>
      <c r="J5" s="121">
        <v>0.30606726149622498</v>
      </c>
      <c r="K5" s="121">
        <v>8.1201098146876996E-2</v>
      </c>
      <c r="L5" s="121">
        <v>5.8146877144818102E-2</v>
      </c>
      <c r="M5" s="121" t="s">
        <v>101</v>
      </c>
      <c r="N5" s="121">
        <v>4.4783802333562099E-2</v>
      </c>
      <c r="O5" s="121">
        <v>1.5895676046671199E-2</v>
      </c>
      <c r="P5" s="121">
        <v>0</v>
      </c>
      <c r="Q5" s="121" t="s">
        <v>101</v>
      </c>
      <c r="R5" s="122" t="s">
        <v>101</v>
      </c>
      <c r="S5" s="123">
        <v>1</v>
      </c>
      <c r="T5" s="110"/>
      <c r="U5" s="110"/>
      <c r="V5" s="110"/>
      <c r="W5" s="110"/>
    </row>
    <row r="6" spans="1:23" x14ac:dyDescent="0.35">
      <c r="A6" s="116" t="s">
        <v>120</v>
      </c>
      <c r="B6" s="116"/>
      <c r="C6" s="117"/>
      <c r="D6" s="118">
        <v>2.1333735784827342E-2</v>
      </c>
      <c r="E6" s="118">
        <v>4.4181704071050584E-2</v>
      </c>
      <c r="F6" s="118">
        <v>0.16660667151600758</v>
      </c>
      <c r="G6" s="118">
        <v>8.601255855110429E-2</v>
      </c>
      <c r="H6" s="118">
        <v>5.3543493734468699E-2</v>
      </c>
      <c r="I6" s="118">
        <v>5.4456937417810221E-2</v>
      </c>
      <c r="J6" s="118">
        <v>0.34886932636364776</v>
      </c>
      <c r="K6" s="118">
        <v>2.3824021557424382E-2</v>
      </c>
      <c r="L6" s="118">
        <v>9.8441944209726295E-2</v>
      </c>
      <c r="M6" s="118" t="s">
        <v>101</v>
      </c>
      <c r="N6" s="118">
        <v>7.5818423745097369E-2</v>
      </c>
      <c r="O6" s="118">
        <v>2.6911183048834511E-2</v>
      </c>
      <c r="P6" s="118">
        <v>0</v>
      </c>
      <c r="Q6" s="118" t="s">
        <v>101</v>
      </c>
      <c r="R6" s="119" t="s">
        <v>101</v>
      </c>
      <c r="S6" s="120">
        <v>1</v>
      </c>
      <c r="T6" s="110"/>
      <c r="U6" s="110"/>
      <c r="V6" s="110"/>
      <c r="W6" s="110"/>
    </row>
    <row r="7" spans="1:23" x14ac:dyDescent="0.35">
      <c r="A7" s="111" t="s">
        <v>53</v>
      </c>
      <c r="B7" s="111"/>
      <c r="C7" s="112"/>
      <c r="D7" s="121">
        <v>2.2107430553046918E-2</v>
      </c>
      <c r="E7" s="121">
        <v>4.0747028862478697E-2</v>
      </c>
      <c r="F7" s="121">
        <v>0.16761189177473521</v>
      </c>
      <c r="G7" s="121">
        <v>8.4094931907668799E-2</v>
      </c>
      <c r="H7" s="121">
        <v>5.5485315897843404E-2</v>
      </c>
      <c r="I7" s="121">
        <v>4.0313549832026799E-2</v>
      </c>
      <c r="J7" s="121">
        <v>0.36152151139688499</v>
      </c>
      <c r="K7" s="121">
        <v>1.9651049380486132E-2</v>
      </c>
      <c r="L7" s="121">
        <v>0.1020120651663475</v>
      </c>
      <c r="M7" s="121" t="s">
        <v>101</v>
      </c>
      <c r="N7" s="121">
        <v>7.8568074269407095E-2</v>
      </c>
      <c r="O7" s="121">
        <v>2.7887150959072349E-2</v>
      </c>
      <c r="P7" s="121">
        <v>0</v>
      </c>
      <c r="Q7" s="121" t="s">
        <v>101</v>
      </c>
      <c r="R7" s="122" t="s">
        <v>101</v>
      </c>
      <c r="S7" s="123">
        <v>1</v>
      </c>
      <c r="T7" s="110"/>
      <c r="U7" s="110"/>
      <c r="V7" s="110"/>
      <c r="W7" s="110"/>
    </row>
    <row r="8" spans="1:23" x14ac:dyDescent="0.35">
      <c r="A8" s="116" t="s">
        <v>121</v>
      </c>
      <c r="B8" s="116"/>
      <c r="C8" s="117"/>
      <c r="D8" s="118">
        <v>1.691981496950775E-2</v>
      </c>
      <c r="E8" s="118">
        <v>8.5013156149896907E-2</v>
      </c>
      <c r="F8" s="118">
        <v>0.14427142477573621</v>
      </c>
      <c r="G8" s="118">
        <v>6.7977207535210887E-2</v>
      </c>
      <c r="H8" s="118">
        <v>0.1062205139574791</v>
      </c>
      <c r="I8" s="118">
        <v>7.0622880533117396E-2</v>
      </c>
      <c r="J8" s="118">
        <v>0.30744532535967101</v>
      </c>
      <c r="K8" s="118">
        <v>2.057602108882918E-2</v>
      </c>
      <c r="L8" s="118">
        <v>9.4067865269016296E-2</v>
      </c>
      <c r="M8" s="118" t="s">
        <v>101</v>
      </c>
      <c r="N8" s="118">
        <v>6.0131695357319395E-2</v>
      </c>
      <c r="O8" s="118">
        <v>2.67540950042142E-2</v>
      </c>
      <c r="P8" s="118">
        <v>0</v>
      </c>
      <c r="Q8" s="118" t="s">
        <v>101</v>
      </c>
      <c r="R8" s="119" t="s">
        <v>101</v>
      </c>
      <c r="S8" s="120">
        <v>1</v>
      </c>
      <c r="T8" s="110"/>
      <c r="U8" s="110"/>
      <c r="V8" s="110"/>
      <c r="W8" s="110"/>
    </row>
    <row r="9" spans="1:23" x14ac:dyDescent="0.35">
      <c r="A9" s="111" t="s">
        <v>107</v>
      </c>
      <c r="B9" s="111"/>
      <c r="C9" s="112"/>
      <c r="D9" s="122" t="s">
        <v>101</v>
      </c>
      <c r="E9" s="122" t="s">
        <v>101</v>
      </c>
      <c r="F9" s="122" t="s">
        <v>101</v>
      </c>
      <c r="G9" s="122" t="s">
        <v>101</v>
      </c>
      <c r="H9" s="122" t="s">
        <v>101</v>
      </c>
      <c r="I9" s="122" t="s">
        <v>101</v>
      </c>
      <c r="J9" s="122" t="s">
        <v>101</v>
      </c>
      <c r="K9" s="122" t="s">
        <v>101</v>
      </c>
      <c r="L9" s="122" t="s">
        <v>101</v>
      </c>
      <c r="M9" s="122" t="s">
        <v>101</v>
      </c>
      <c r="N9" s="122" t="s">
        <v>101</v>
      </c>
      <c r="O9" s="122" t="s">
        <v>101</v>
      </c>
      <c r="P9" s="122" t="s">
        <v>101</v>
      </c>
      <c r="Q9" s="122" t="s">
        <v>101</v>
      </c>
      <c r="R9" s="122" t="s">
        <v>101</v>
      </c>
      <c r="S9" s="124" t="s">
        <v>101</v>
      </c>
      <c r="T9" s="110"/>
      <c r="U9" s="110"/>
      <c r="V9" s="110"/>
      <c r="W9" s="110"/>
    </row>
    <row r="10" spans="1:23" x14ac:dyDescent="0.35">
      <c r="A10" s="116" t="s">
        <v>11</v>
      </c>
      <c r="B10" s="116"/>
      <c r="C10" s="117"/>
      <c r="D10" s="118">
        <v>1.6880468070029856E-2</v>
      </c>
      <c r="E10" s="118">
        <v>4.2653301434004469E-2</v>
      </c>
      <c r="F10" s="118">
        <v>0.1790909668640279</v>
      </c>
      <c r="G10" s="118">
        <v>0.1122193511761919</v>
      </c>
      <c r="H10" s="118">
        <v>5.5334023050837032E-2</v>
      </c>
      <c r="I10" s="118">
        <v>4.0765539261123279E-2</v>
      </c>
      <c r="J10" s="118">
        <v>0.30047939642465776</v>
      </c>
      <c r="K10" s="118">
        <v>2.94478785968917E-2</v>
      </c>
      <c r="L10" s="118">
        <v>8.1145833966183259E-2</v>
      </c>
      <c r="M10" s="118" t="s">
        <v>101</v>
      </c>
      <c r="N10" s="118">
        <v>0.10417081558969869</v>
      </c>
      <c r="O10" s="118">
        <v>2.2394182492081662E-2</v>
      </c>
      <c r="P10" s="118">
        <v>1.5418243074272565E-2</v>
      </c>
      <c r="Q10" s="118" t="s">
        <v>101</v>
      </c>
      <c r="R10" s="119" t="s">
        <v>101</v>
      </c>
      <c r="S10" s="120">
        <v>1</v>
      </c>
      <c r="T10" s="110"/>
      <c r="U10" s="110"/>
      <c r="V10" s="110"/>
      <c r="W10" s="110"/>
    </row>
    <row r="11" spans="1:23" x14ac:dyDescent="0.35">
      <c r="A11" s="111" t="s">
        <v>55</v>
      </c>
      <c r="B11" s="125"/>
      <c r="C11" s="112"/>
      <c r="D11" s="121">
        <v>3.3975075410066298E-4</v>
      </c>
      <c r="E11" s="121">
        <v>6.2620727226396695E-4</v>
      </c>
      <c r="F11" s="121">
        <v>2.5758880703056798E-3</v>
      </c>
      <c r="G11" s="121">
        <v>1.29238522148095E-3</v>
      </c>
      <c r="H11" s="121">
        <v>8.5270777499774303E-4</v>
      </c>
      <c r="I11" s="121">
        <v>6.1954549277179699E-4</v>
      </c>
      <c r="J11" s="121">
        <v>0.8877332863553582</v>
      </c>
      <c r="K11" s="121">
        <v>3.0200067031169999E-4</v>
      </c>
      <c r="L11" s="121">
        <v>1.5677387738239699E-3</v>
      </c>
      <c r="M11" s="121" t="s">
        <v>101</v>
      </c>
      <c r="N11" s="121">
        <v>0.10366191513392077</v>
      </c>
      <c r="O11" s="121">
        <v>4.28574480662928E-4</v>
      </c>
      <c r="P11" s="121">
        <v>0</v>
      </c>
      <c r="Q11" s="121" t="s">
        <v>101</v>
      </c>
      <c r="R11" s="122" t="s">
        <v>101</v>
      </c>
      <c r="S11" s="123">
        <v>1</v>
      </c>
      <c r="T11" s="110"/>
      <c r="U11" s="126"/>
      <c r="V11" s="126"/>
      <c r="W11" s="127"/>
    </row>
    <row r="12" spans="1:23" x14ac:dyDescent="0.35">
      <c r="A12" s="116" t="s">
        <v>56</v>
      </c>
      <c r="B12" s="128"/>
      <c r="C12" s="117"/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0.999999999999999</v>
      </c>
      <c r="M12" s="118" t="s">
        <v>101</v>
      </c>
      <c r="N12" s="118">
        <v>0</v>
      </c>
      <c r="O12" s="118">
        <v>0</v>
      </c>
      <c r="P12" s="118">
        <v>0</v>
      </c>
      <c r="Q12" s="118" t="s">
        <v>101</v>
      </c>
      <c r="R12" s="119" t="s">
        <v>101</v>
      </c>
      <c r="S12" s="120">
        <v>1</v>
      </c>
      <c r="T12" s="110"/>
      <c r="U12" s="110"/>
      <c r="V12" s="110"/>
      <c r="W12" s="110"/>
    </row>
    <row r="13" spans="1:23" x14ac:dyDescent="0.35">
      <c r="A13" s="111" t="s">
        <v>57</v>
      </c>
      <c r="B13" s="125"/>
      <c r="C13" s="112"/>
      <c r="D13" s="121">
        <v>0</v>
      </c>
      <c r="E13" s="121">
        <v>0</v>
      </c>
      <c r="F13" s="121">
        <v>0.44925808049037896</v>
      </c>
      <c r="G13" s="121">
        <v>0.32002100315871002</v>
      </c>
      <c r="H13" s="121">
        <v>0</v>
      </c>
      <c r="I13" s="121">
        <v>0</v>
      </c>
      <c r="J13" s="121">
        <v>0</v>
      </c>
      <c r="K13" s="121">
        <v>0.23072091635090899</v>
      </c>
      <c r="L13" s="121">
        <v>0</v>
      </c>
      <c r="M13" s="121" t="s">
        <v>101</v>
      </c>
      <c r="N13" s="121">
        <v>0</v>
      </c>
      <c r="O13" s="121">
        <v>0</v>
      </c>
      <c r="P13" s="121">
        <v>0</v>
      </c>
      <c r="Q13" s="121" t="s">
        <v>101</v>
      </c>
      <c r="R13" s="122" t="s">
        <v>101</v>
      </c>
      <c r="S13" s="123">
        <v>1</v>
      </c>
      <c r="T13" s="110"/>
      <c r="U13" s="110"/>
      <c r="V13" s="110"/>
      <c r="W13" s="110"/>
    </row>
    <row r="14" spans="1:23" x14ac:dyDescent="0.35">
      <c r="A14" s="116" t="s">
        <v>58</v>
      </c>
      <c r="B14" s="128"/>
      <c r="C14" s="117"/>
      <c r="D14" s="118">
        <v>1.394446730999907E-2</v>
      </c>
      <c r="E14" s="118">
        <v>0.13847459039944174</v>
      </c>
      <c r="F14" s="118">
        <v>0.105722758690189</v>
      </c>
      <c r="G14" s="118">
        <v>5.3043659963525863E-2</v>
      </c>
      <c r="H14" s="118">
        <v>0.14231414275231416</v>
      </c>
      <c r="I14" s="118">
        <v>0.10909845380711918</v>
      </c>
      <c r="J14" s="118">
        <v>0.22803305365763099</v>
      </c>
      <c r="K14" s="118">
        <v>1.2395082053332479E-2</v>
      </c>
      <c r="L14" s="118">
        <v>6.43450583062702E-2</v>
      </c>
      <c r="M14" s="118" t="s">
        <v>101</v>
      </c>
      <c r="N14" s="118">
        <v>4.9557543136026137E-2</v>
      </c>
      <c r="O14" s="118">
        <v>8.3071189924147956E-2</v>
      </c>
      <c r="P14" s="118">
        <v>0</v>
      </c>
      <c r="Q14" s="118" t="s">
        <v>101</v>
      </c>
      <c r="R14" s="119" t="s">
        <v>101</v>
      </c>
      <c r="S14" s="120">
        <v>1</v>
      </c>
      <c r="T14" s="110"/>
      <c r="U14" s="110"/>
      <c r="V14" s="110"/>
      <c r="W14" s="110"/>
    </row>
    <row r="15" spans="1:23" x14ac:dyDescent="0.35">
      <c r="A15" s="111" t="s">
        <v>12</v>
      </c>
      <c r="B15" s="125"/>
      <c r="C15" s="112"/>
      <c r="D15" s="121">
        <v>4.5385055106010605E-3</v>
      </c>
      <c r="E15" s="121">
        <v>4.4302134011287624E-2</v>
      </c>
      <c r="F15" s="121">
        <v>0.16285859877893558</v>
      </c>
      <c r="G15" s="121">
        <v>0.10876248990441506</v>
      </c>
      <c r="H15" s="121">
        <v>4.5588915057021132E-2</v>
      </c>
      <c r="I15" s="121">
        <v>3.4939067468933618E-2</v>
      </c>
      <c r="J15" s="121">
        <v>0.32053478192140311</v>
      </c>
      <c r="K15" s="121">
        <v>7.000048486942459E-2</v>
      </c>
      <c r="L15" s="121">
        <v>0.13714702422292305</v>
      </c>
      <c r="M15" s="122" t="s">
        <v>101</v>
      </c>
      <c r="N15" s="121">
        <v>4.4736283820055643E-2</v>
      </c>
      <c r="O15" s="121">
        <v>2.6591714434999358E-2</v>
      </c>
      <c r="P15" s="121">
        <v>0</v>
      </c>
      <c r="Q15" s="122" t="s">
        <v>101</v>
      </c>
      <c r="R15" s="122" t="s">
        <v>101</v>
      </c>
      <c r="S15" s="124">
        <v>1</v>
      </c>
      <c r="T15" s="110"/>
      <c r="U15" s="110"/>
      <c r="V15" s="110"/>
      <c r="W15" s="110"/>
    </row>
    <row r="16" spans="1:23" x14ac:dyDescent="0.35">
      <c r="A16" s="116" t="s">
        <v>13</v>
      </c>
      <c r="B16" s="128" t="s">
        <v>21</v>
      </c>
      <c r="C16" s="129">
        <v>257.05735780008649</v>
      </c>
      <c r="D16" s="119" t="s">
        <v>101</v>
      </c>
      <c r="E16" s="119">
        <v>272</v>
      </c>
      <c r="F16" s="130">
        <v>1197</v>
      </c>
      <c r="G16" s="119">
        <v>526</v>
      </c>
      <c r="H16" s="119">
        <v>372</v>
      </c>
      <c r="I16" s="119">
        <v>271</v>
      </c>
      <c r="J16" s="130">
        <v>2476</v>
      </c>
      <c r="K16" s="119">
        <v>147</v>
      </c>
      <c r="L16" s="119">
        <v>710</v>
      </c>
      <c r="M16" s="119">
        <v>654</v>
      </c>
      <c r="N16" s="119" t="s">
        <v>101</v>
      </c>
      <c r="O16" s="119">
        <v>199</v>
      </c>
      <c r="P16" s="119" t="s">
        <v>101</v>
      </c>
      <c r="Q16" s="119" t="s">
        <v>101</v>
      </c>
      <c r="R16" s="119" t="s">
        <v>101</v>
      </c>
      <c r="S16" s="131">
        <v>6824</v>
      </c>
      <c r="T16" s="110"/>
      <c r="U16" s="132"/>
      <c r="V16" s="127"/>
      <c r="W16" s="110"/>
    </row>
    <row r="17" spans="1:23" x14ac:dyDescent="0.35">
      <c r="A17" s="111" t="s">
        <v>17</v>
      </c>
      <c r="B17" s="125" t="s">
        <v>62</v>
      </c>
      <c r="C17" s="133">
        <v>42226.594915786511</v>
      </c>
      <c r="D17" s="122">
        <v>1.3332999999999999</v>
      </c>
      <c r="E17" s="122">
        <v>5.3666</v>
      </c>
      <c r="F17" s="122">
        <v>7</v>
      </c>
      <c r="G17" s="134">
        <v>8.5334000000000003</v>
      </c>
      <c r="H17" s="122">
        <v>0.5</v>
      </c>
      <c r="I17" s="134">
        <v>5.6668000000000003</v>
      </c>
      <c r="J17" s="122">
        <v>38.866599999999998</v>
      </c>
      <c r="K17" s="122">
        <v>1</v>
      </c>
      <c r="L17" s="122">
        <v>22</v>
      </c>
      <c r="M17" s="122" t="s">
        <v>101</v>
      </c>
      <c r="N17" s="122">
        <v>11.033299999999899</v>
      </c>
      <c r="O17" s="122">
        <v>3.7</v>
      </c>
      <c r="P17" s="122" t="s">
        <v>101</v>
      </c>
      <c r="Q17" s="122" t="s">
        <v>101</v>
      </c>
      <c r="R17" s="122" t="s">
        <v>101</v>
      </c>
      <c r="S17" s="135">
        <v>104.99999999999989</v>
      </c>
      <c r="T17" s="110"/>
      <c r="U17" s="126"/>
      <c r="V17" s="126"/>
      <c r="W17" s="127"/>
    </row>
    <row r="18" spans="1:23" x14ac:dyDescent="0.35">
      <c r="A18" s="116" t="s">
        <v>45</v>
      </c>
      <c r="B18" s="128" t="s">
        <v>62</v>
      </c>
      <c r="C18" s="117"/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2</v>
      </c>
      <c r="J18" s="119">
        <v>2</v>
      </c>
      <c r="K18" s="119">
        <v>3</v>
      </c>
      <c r="L18" s="119">
        <v>3</v>
      </c>
      <c r="M18" s="119" t="s">
        <v>101</v>
      </c>
      <c r="N18" s="119">
        <v>0</v>
      </c>
      <c r="O18" s="119">
        <v>2</v>
      </c>
      <c r="P18" s="119" t="s">
        <v>101</v>
      </c>
      <c r="Q18" s="119" t="s">
        <v>101</v>
      </c>
      <c r="R18" s="119" t="s">
        <v>101</v>
      </c>
      <c r="S18" s="136">
        <v>12</v>
      </c>
      <c r="T18" s="110"/>
      <c r="U18" s="126"/>
      <c r="V18" s="126"/>
      <c r="W18" s="127"/>
    </row>
    <row r="19" spans="1:23" x14ac:dyDescent="0.35">
      <c r="A19" s="137" t="s">
        <v>14</v>
      </c>
      <c r="B19" s="125" t="s">
        <v>21</v>
      </c>
      <c r="C19" s="133">
        <v>459.60759221969147</v>
      </c>
      <c r="D19" s="122">
        <v>364</v>
      </c>
      <c r="E19" s="122">
        <v>272</v>
      </c>
      <c r="F19" s="138">
        <v>1197</v>
      </c>
      <c r="G19" s="122">
        <v>526</v>
      </c>
      <c r="H19" s="122">
        <v>372</v>
      </c>
      <c r="I19" s="122">
        <v>271</v>
      </c>
      <c r="J19" s="138">
        <v>2476</v>
      </c>
      <c r="K19" s="122">
        <v>147</v>
      </c>
      <c r="L19" s="122">
        <v>710</v>
      </c>
      <c r="M19" s="122">
        <v>654</v>
      </c>
      <c r="N19" s="122">
        <v>725</v>
      </c>
      <c r="O19" s="122">
        <v>199</v>
      </c>
      <c r="P19" s="122" t="s">
        <v>101</v>
      </c>
      <c r="Q19" s="122" t="s">
        <v>101</v>
      </c>
      <c r="R19" s="122" t="s">
        <v>101</v>
      </c>
      <c r="S19" s="139">
        <v>7913</v>
      </c>
      <c r="T19" s="110"/>
      <c r="U19" s="132"/>
      <c r="V19" s="127"/>
      <c r="W19" s="110"/>
    </row>
    <row r="20" spans="1:23" x14ac:dyDescent="0.35">
      <c r="A20" s="140" t="s">
        <v>18</v>
      </c>
      <c r="B20" s="128" t="s">
        <v>21</v>
      </c>
      <c r="C20" s="129">
        <v>760.42170971923736</v>
      </c>
      <c r="D20" s="119" t="s">
        <v>101</v>
      </c>
      <c r="E20" s="119">
        <v>272</v>
      </c>
      <c r="F20" s="130">
        <v>1197</v>
      </c>
      <c r="G20" s="119">
        <v>526</v>
      </c>
      <c r="H20" s="119">
        <v>372</v>
      </c>
      <c r="I20" s="119">
        <v>271</v>
      </c>
      <c r="J20" s="130">
        <v>2476</v>
      </c>
      <c r="K20" s="119">
        <v>147</v>
      </c>
      <c r="L20" s="119">
        <v>838</v>
      </c>
      <c r="M20" s="119">
        <v>654</v>
      </c>
      <c r="N20" s="119" t="s">
        <v>101</v>
      </c>
      <c r="O20" s="119">
        <v>199</v>
      </c>
      <c r="P20" s="119" t="s">
        <v>101</v>
      </c>
      <c r="Q20" s="119" t="s">
        <v>101</v>
      </c>
      <c r="R20" s="119" t="s">
        <v>101</v>
      </c>
      <c r="S20" s="131">
        <v>6952</v>
      </c>
      <c r="T20" s="110"/>
      <c r="V20" s="110"/>
      <c r="W20" s="110"/>
    </row>
    <row r="21" spans="1:23" x14ac:dyDescent="0.35">
      <c r="A21" s="111" t="s">
        <v>63</v>
      </c>
      <c r="B21" s="111"/>
      <c r="C21" s="112"/>
      <c r="D21" s="141" t="s">
        <v>101</v>
      </c>
      <c r="E21" s="141" t="s">
        <v>101</v>
      </c>
      <c r="F21" s="141" t="s">
        <v>101</v>
      </c>
      <c r="G21" s="141" t="s">
        <v>101</v>
      </c>
      <c r="H21" s="141" t="s">
        <v>101</v>
      </c>
      <c r="I21" s="141" t="s">
        <v>101</v>
      </c>
      <c r="J21" s="141" t="s">
        <v>101</v>
      </c>
      <c r="K21" s="141" t="s">
        <v>101</v>
      </c>
      <c r="L21" s="141" t="s">
        <v>101</v>
      </c>
      <c r="M21" s="141" t="s">
        <v>101</v>
      </c>
      <c r="N21" s="141" t="s">
        <v>101</v>
      </c>
      <c r="O21" s="141" t="s">
        <v>101</v>
      </c>
      <c r="P21" s="141" t="s">
        <v>101</v>
      </c>
      <c r="Q21" s="141" t="s">
        <v>101</v>
      </c>
      <c r="R21" s="141" t="s">
        <v>101</v>
      </c>
      <c r="S21" s="142" t="s">
        <v>101</v>
      </c>
      <c r="T21" s="110"/>
      <c r="U21" s="110"/>
      <c r="V21" s="110"/>
      <c r="W21" s="110"/>
    </row>
    <row r="22" spans="1:23" x14ac:dyDescent="0.35">
      <c r="A22" s="116" t="s">
        <v>63</v>
      </c>
      <c r="B22" s="116" t="s">
        <v>102</v>
      </c>
      <c r="C22" s="143">
        <v>185.99431818181819</v>
      </c>
      <c r="D22" s="119" t="s">
        <v>101</v>
      </c>
      <c r="E22" s="119">
        <v>30</v>
      </c>
      <c r="F22" s="119">
        <v>42</v>
      </c>
      <c r="G22" s="119">
        <v>65</v>
      </c>
      <c r="H22" s="119">
        <v>40</v>
      </c>
      <c r="I22" s="119">
        <v>45</v>
      </c>
      <c r="J22" s="119">
        <v>639</v>
      </c>
      <c r="K22" s="119">
        <v>2</v>
      </c>
      <c r="L22" s="119">
        <v>293</v>
      </c>
      <c r="M22" s="119">
        <v>415</v>
      </c>
      <c r="N22" s="119" t="s">
        <v>101</v>
      </c>
      <c r="O22" s="119">
        <v>13</v>
      </c>
      <c r="P22" s="119" t="s">
        <v>101</v>
      </c>
      <c r="Q22" s="119" t="s">
        <v>101</v>
      </c>
      <c r="R22" s="119" t="s">
        <v>101</v>
      </c>
      <c r="S22" s="131">
        <v>1584</v>
      </c>
      <c r="T22" s="110"/>
      <c r="U22" s="144"/>
      <c r="V22" s="110"/>
      <c r="W22" s="110"/>
    </row>
    <row r="23" spans="1:23" x14ac:dyDescent="0.35">
      <c r="A23" s="111" t="s">
        <v>63</v>
      </c>
      <c r="B23" s="111" t="s">
        <v>103</v>
      </c>
      <c r="C23" s="145">
        <v>345.1978390461997</v>
      </c>
      <c r="D23" s="122" t="s">
        <v>101</v>
      </c>
      <c r="E23" s="122">
        <v>242</v>
      </c>
      <c r="F23" s="138">
        <v>1155</v>
      </c>
      <c r="G23" s="122">
        <v>461</v>
      </c>
      <c r="H23" s="122">
        <v>332</v>
      </c>
      <c r="I23" s="122">
        <v>226</v>
      </c>
      <c r="J23" s="138">
        <v>1837</v>
      </c>
      <c r="K23" s="122">
        <v>145</v>
      </c>
      <c r="L23" s="122">
        <v>545</v>
      </c>
      <c r="M23" s="122">
        <v>239</v>
      </c>
      <c r="N23" s="122" t="s">
        <v>101</v>
      </c>
      <c r="O23" s="122">
        <v>186</v>
      </c>
      <c r="P23" s="122" t="s">
        <v>101</v>
      </c>
      <c r="Q23" s="122" t="s">
        <v>101</v>
      </c>
      <c r="R23" s="122" t="s">
        <v>101</v>
      </c>
      <c r="S23" s="139">
        <v>5368</v>
      </c>
      <c r="T23" s="110"/>
      <c r="U23" s="144"/>
      <c r="V23" s="110"/>
      <c r="W23" s="110"/>
    </row>
    <row r="24" spans="1:23" x14ac:dyDescent="0.35">
      <c r="A24" s="116" t="s">
        <v>63</v>
      </c>
      <c r="B24" s="116" t="s">
        <v>59</v>
      </c>
      <c r="C24" s="143">
        <v>306.02736842105264</v>
      </c>
      <c r="D24" s="119" t="s">
        <v>101</v>
      </c>
      <c r="E24" s="119" t="s">
        <v>101</v>
      </c>
      <c r="F24" s="119">
        <v>0</v>
      </c>
      <c r="G24" s="119">
        <v>0</v>
      </c>
      <c r="H24" s="119">
        <v>0</v>
      </c>
      <c r="I24" s="119">
        <v>0</v>
      </c>
      <c r="J24" s="119" t="s">
        <v>101</v>
      </c>
      <c r="K24" s="119" t="s">
        <v>101</v>
      </c>
      <c r="L24" s="119">
        <v>475</v>
      </c>
      <c r="M24" s="119">
        <v>0</v>
      </c>
      <c r="N24" s="119" t="s">
        <v>101</v>
      </c>
      <c r="O24" s="119">
        <v>0</v>
      </c>
      <c r="P24" s="119" t="s">
        <v>101</v>
      </c>
      <c r="Q24" s="119" t="s">
        <v>101</v>
      </c>
      <c r="R24" s="119" t="s">
        <v>101</v>
      </c>
      <c r="S24" s="146">
        <v>475</v>
      </c>
      <c r="T24" s="110"/>
      <c r="U24" s="144"/>
      <c r="V24" s="110"/>
      <c r="W24" s="110"/>
    </row>
    <row r="25" spans="1:23" x14ac:dyDescent="0.35">
      <c r="A25" s="111" t="s">
        <v>63</v>
      </c>
      <c r="B25" s="111" t="s">
        <v>23</v>
      </c>
      <c r="C25" s="145"/>
      <c r="D25" s="122" t="s">
        <v>101</v>
      </c>
      <c r="E25" s="122" t="s">
        <v>101</v>
      </c>
      <c r="F25" s="122" t="s">
        <v>101</v>
      </c>
      <c r="G25" s="122" t="s">
        <v>101</v>
      </c>
      <c r="H25" s="122" t="s">
        <v>101</v>
      </c>
      <c r="I25" s="122" t="s">
        <v>101</v>
      </c>
      <c r="J25" s="122" t="s">
        <v>101</v>
      </c>
      <c r="K25" s="122" t="s">
        <v>101</v>
      </c>
      <c r="L25" s="122" t="s">
        <v>101</v>
      </c>
      <c r="M25" s="122" t="s">
        <v>101</v>
      </c>
      <c r="N25" s="122" t="s">
        <v>101</v>
      </c>
      <c r="O25" s="122" t="s">
        <v>101</v>
      </c>
      <c r="P25" s="122" t="s">
        <v>101</v>
      </c>
      <c r="Q25" s="122" t="s">
        <v>101</v>
      </c>
      <c r="R25" s="122" t="s">
        <v>101</v>
      </c>
      <c r="S25" s="124" t="s">
        <v>101</v>
      </c>
      <c r="T25" s="110"/>
      <c r="U25" s="144"/>
      <c r="V25" s="110"/>
      <c r="W25" s="110"/>
    </row>
    <row r="26" spans="1:23" ht="16" thickBot="1" x14ac:dyDescent="0.4">
      <c r="A26" s="140" t="s">
        <v>72</v>
      </c>
      <c r="B26" s="116"/>
      <c r="C26" s="117"/>
      <c r="D26" s="159">
        <v>0</v>
      </c>
      <c r="E26" s="159">
        <v>272</v>
      </c>
      <c r="F26" s="160">
        <v>1197</v>
      </c>
      <c r="G26" s="159">
        <v>526</v>
      </c>
      <c r="H26" s="159">
        <v>372</v>
      </c>
      <c r="I26" s="159">
        <v>271</v>
      </c>
      <c r="J26" s="161">
        <v>2476</v>
      </c>
      <c r="K26" s="159">
        <v>147</v>
      </c>
      <c r="L26" s="161">
        <v>1313</v>
      </c>
      <c r="M26" s="159">
        <v>654</v>
      </c>
      <c r="N26" s="159" t="s">
        <v>101</v>
      </c>
      <c r="O26" s="159">
        <v>199</v>
      </c>
      <c r="P26" s="159" t="s">
        <v>101</v>
      </c>
      <c r="Q26" s="159" t="s">
        <v>101</v>
      </c>
      <c r="R26" s="159" t="s">
        <v>101</v>
      </c>
      <c r="S26" s="162">
        <v>7427</v>
      </c>
      <c r="T26" s="110"/>
      <c r="U26" s="127"/>
      <c r="V26" s="110"/>
      <c r="W26" s="110"/>
    </row>
    <row r="27" spans="1:23" ht="16" thickTop="1" x14ac:dyDescent="0.35">
      <c r="A27" s="111" t="s">
        <v>63</v>
      </c>
      <c r="B27" s="111" t="s">
        <v>24</v>
      </c>
      <c r="C27" s="145"/>
      <c r="D27" s="148">
        <v>725</v>
      </c>
      <c r="E27" s="148">
        <v>272</v>
      </c>
      <c r="F27" s="147">
        <v>1197</v>
      </c>
      <c r="G27" s="148">
        <v>526</v>
      </c>
      <c r="H27" s="148">
        <v>372</v>
      </c>
      <c r="I27" s="148">
        <v>271</v>
      </c>
      <c r="J27" s="147">
        <v>2476</v>
      </c>
      <c r="K27" s="148">
        <v>147</v>
      </c>
      <c r="L27" s="148" t="s">
        <v>101</v>
      </c>
      <c r="M27" s="148" t="s">
        <v>101</v>
      </c>
      <c r="N27" s="148">
        <v>364</v>
      </c>
      <c r="O27" s="148">
        <v>199</v>
      </c>
      <c r="P27" s="148" t="s">
        <v>101</v>
      </c>
      <c r="Q27" s="148" t="s">
        <v>101</v>
      </c>
      <c r="R27" s="148" t="s">
        <v>101</v>
      </c>
      <c r="S27" s="149">
        <v>6549</v>
      </c>
      <c r="T27" s="110"/>
      <c r="U27" s="144"/>
      <c r="V27" s="110"/>
      <c r="W27" s="110"/>
    </row>
    <row r="28" spans="1:23" x14ac:dyDescent="0.35">
      <c r="A28" s="116" t="s">
        <v>63</v>
      </c>
      <c r="B28" s="116" t="s">
        <v>25</v>
      </c>
      <c r="C28" s="143"/>
      <c r="D28" s="119" t="s">
        <v>101</v>
      </c>
      <c r="E28" s="119" t="s">
        <v>101</v>
      </c>
      <c r="F28" s="119" t="s">
        <v>101</v>
      </c>
      <c r="G28" s="119" t="s">
        <v>101</v>
      </c>
      <c r="H28" s="119" t="s">
        <v>101</v>
      </c>
      <c r="I28" s="119" t="s">
        <v>101</v>
      </c>
      <c r="J28" s="119" t="s">
        <v>101</v>
      </c>
      <c r="K28" s="119" t="s">
        <v>101</v>
      </c>
      <c r="L28" s="119">
        <v>710</v>
      </c>
      <c r="M28" s="119" t="s">
        <v>101</v>
      </c>
      <c r="N28" s="119" t="s">
        <v>101</v>
      </c>
      <c r="O28" s="119" t="s">
        <v>101</v>
      </c>
      <c r="P28" s="119" t="s">
        <v>101</v>
      </c>
      <c r="Q28" s="119" t="s">
        <v>101</v>
      </c>
      <c r="R28" s="119" t="s">
        <v>101</v>
      </c>
      <c r="S28" s="146">
        <v>710</v>
      </c>
      <c r="T28" s="110"/>
      <c r="U28" s="144"/>
      <c r="V28" s="110"/>
      <c r="W28" s="110"/>
    </row>
    <row r="29" spans="1:23" x14ac:dyDescent="0.35">
      <c r="A29" s="111" t="s">
        <v>63</v>
      </c>
      <c r="B29" s="111" t="s">
        <v>26</v>
      </c>
      <c r="C29" s="145"/>
      <c r="D29" s="122" t="s">
        <v>101</v>
      </c>
      <c r="E29" s="122" t="s">
        <v>101</v>
      </c>
      <c r="F29" s="122" t="s">
        <v>101</v>
      </c>
      <c r="G29" s="122" t="s">
        <v>101</v>
      </c>
      <c r="H29" s="122" t="s">
        <v>101</v>
      </c>
      <c r="I29" s="122" t="s">
        <v>101</v>
      </c>
      <c r="J29" s="122" t="s">
        <v>101</v>
      </c>
      <c r="K29" s="122" t="s">
        <v>101</v>
      </c>
      <c r="L29" s="122" t="s">
        <v>101</v>
      </c>
      <c r="M29" s="122">
        <v>654</v>
      </c>
      <c r="N29" s="122" t="s">
        <v>101</v>
      </c>
      <c r="O29" s="122" t="s">
        <v>101</v>
      </c>
      <c r="P29" s="122" t="s">
        <v>101</v>
      </c>
      <c r="Q29" s="122" t="s">
        <v>101</v>
      </c>
      <c r="R29" s="122" t="s">
        <v>101</v>
      </c>
      <c r="S29" s="124">
        <v>654</v>
      </c>
      <c r="T29" s="110"/>
      <c r="U29" s="144"/>
      <c r="V29" s="110"/>
      <c r="W29" s="110"/>
    </row>
    <row r="30" spans="1:23" ht="16" thickBot="1" x14ac:dyDescent="0.4">
      <c r="A30" s="140" t="s">
        <v>73</v>
      </c>
      <c r="B30" s="128"/>
      <c r="C30" s="150"/>
      <c r="D30" s="159">
        <v>725</v>
      </c>
      <c r="E30" s="159">
        <v>272</v>
      </c>
      <c r="F30" s="160">
        <v>1197</v>
      </c>
      <c r="G30" s="159">
        <v>526</v>
      </c>
      <c r="H30" s="159">
        <v>372</v>
      </c>
      <c r="I30" s="159">
        <v>271</v>
      </c>
      <c r="J30" s="161">
        <v>2476</v>
      </c>
      <c r="K30" s="159">
        <v>147</v>
      </c>
      <c r="L30" s="159">
        <v>710</v>
      </c>
      <c r="M30" s="159">
        <v>654</v>
      </c>
      <c r="N30" s="159">
        <v>364</v>
      </c>
      <c r="O30" s="159">
        <v>199</v>
      </c>
      <c r="P30" s="159" t="s">
        <v>101</v>
      </c>
      <c r="Q30" s="159" t="s">
        <v>101</v>
      </c>
      <c r="R30" s="159" t="s">
        <v>101</v>
      </c>
      <c r="S30" s="162">
        <v>7913</v>
      </c>
      <c r="T30" s="110"/>
      <c r="U30" s="144"/>
      <c r="V30" s="110"/>
      <c r="W30" s="110"/>
    </row>
    <row r="31" spans="1:23" ht="16" thickTop="1" x14ac:dyDescent="0.35">
      <c r="A31" s="111" t="s">
        <v>63</v>
      </c>
      <c r="B31" s="111" t="s">
        <v>111</v>
      </c>
      <c r="C31" s="145"/>
      <c r="D31" s="148">
        <v>0</v>
      </c>
      <c r="E31" s="148">
        <v>2</v>
      </c>
      <c r="F31" s="147">
        <v>7</v>
      </c>
      <c r="G31" s="148">
        <v>18</v>
      </c>
      <c r="H31" s="148">
        <v>12</v>
      </c>
      <c r="I31" s="148">
        <v>2</v>
      </c>
      <c r="J31" s="147">
        <v>15</v>
      </c>
      <c r="K31" s="148">
        <v>0</v>
      </c>
      <c r="L31" s="148">
        <v>0</v>
      </c>
      <c r="M31" s="148">
        <v>0</v>
      </c>
      <c r="N31" s="148">
        <v>0</v>
      </c>
      <c r="O31" s="148">
        <v>10</v>
      </c>
      <c r="P31" s="148">
        <v>0</v>
      </c>
      <c r="Q31" s="148" t="s">
        <v>101</v>
      </c>
      <c r="R31" s="148" t="s">
        <v>101</v>
      </c>
      <c r="S31" s="149">
        <v>66</v>
      </c>
      <c r="T31" s="110"/>
      <c r="U31" s="144"/>
      <c r="V31" s="110"/>
      <c r="W31" s="110"/>
    </row>
    <row r="32" spans="1:23" x14ac:dyDescent="0.35">
      <c r="A32" s="116" t="s">
        <v>63</v>
      </c>
      <c r="B32" s="116" t="s">
        <v>112</v>
      </c>
      <c r="C32" s="143">
        <v>120000</v>
      </c>
      <c r="D32" s="118">
        <v>4.6000252748641474E-2</v>
      </c>
      <c r="E32" s="118">
        <v>3.437381524074308E-2</v>
      </c>
      <c r="F32" s="118">
        <v>0.15127006192341716</v>
      </c>
      <c r="G32" s="118">
        <v>6.6472892708201697E-2</v>
      </c>
      <c r="H32" s="118">
        <v>4.7011247314545687E-2</v>
      </c>
      <c r="I32" s="118">
        <v>3.4247440920005055E-2</v>
      </c>
      <c r="J32" s="118">
        <v>0.31290281814735244</v>
      </c>
      <c r="K32" s="118">
        <v>1.8577025148489829E-2</v>
      </c>
      <c r="L32" s="118">
        <v>8.9725767723998484E-2</v>
      </c>
      <c r="M32" s="118">
        <v>8.2648805762669031E-2</v>
      </c>
      <c r="N32" s="118">
        <v>9.1621382535068879E-2</v>
      </c>
      <c r="O32" s="118">
        <v>2.5148489826867182E-2</v>
      </c>
      <c r="P32" s="118">
        <v>0</v>
      </c>
      <c r="Q32" s="119" t="s">
        <v>101</v>
      </c>
      <c r="R32" s="119" t="s">
        <v>101</v>
      </c>
      <c r="S32" s="165">
        <v>1</v>
      </c>
      <c r="T32" s="110"/>
      <c r="U32" s="144"/>
      <c r="V32" s="110"/>
      <c r="W32" s="110"/>
    </row>
    <row r="33" spans="1:23" x14ac:dyDescent="0.35">
      <c r="A33" s="111" t="s">
        <v>63</v>
      </c>
      <c r="B33" s="111" t="s">
        <v>113</v>
      </c>
      <c r="C33" s="145"/>
      <c r="D33" s="122" t="s">
        <v>101</v>
      </c>
      <c r="E33" s="122" t="s">
        <v>101</v>
      </c>
      <c r="F33" s="122" t="s">
        <v>101</v>
      </c>
      <c r="G33" s="122" t="s">
        <v>101</v>
      </c>
      <c r="H33" s="122" t="s">
        <v>101</v>
      </c>
      <c r="I33" s="122" t="s">
        <v>101</v>
      </c>
      <c r="J33" s="122" t="s">
        <v>101</v>
      </c>
      <c r="K33" s="122" t="s">
        <v>101</v>
      </c>
      <c r="L33" s="122" t="s">
        <v>101</v>
      </c>
      <c r="M33" s="122" t="s">
        <v>101</v>
      </c>
      <c r="N33" s="122" t="s">
        <v>101</v>
      </c>
      <c r="O33" s="122" t="s">
        <v>101</v>
      </c>
      <c r="P33" s="122" t="s">
        <v>101</v>
      </c>
      <c r="Q33" s="122" t="s">
        <v>101</v>
      </c>
      <c r="R33" s="122" t="s">
        <v>101</v>
      </c>
      <c r="S33" s="122" t="s">
        <v>101</v>
      </c>
      <c r="T33" s="110"/>
      <c r="U33" s="144"/>
      <c r="V33" s="110"/>
      <c r="W33" s="110"/>
    </row>
    <row r="34" spans="1:23" ht="16" thickBot="1" x14ac:dyDescent="0.4">
      <c r="A34" s="140" t="s">
        <v>122</v>
      </c>
      <c r="B34" s="128"/>
      <c r="C34" s="150"/>
      <c r="D34" s="163">
        <v>4.6000252748641474E-2</v>
      </c>
      <c r="E34" s="163">
        <v>2.0343738152407429</v>
      </c>
      <c r="F34" s="164">
        <v>7.1512700619234169</v>
      </c>
      <c r="G34" s="163">
        <v>18.066472892708202</v>
      </c>
      <c r="H34" s="163">
        <v>12.047011247314545</v>
      </c>
      <c r="I34" s="163">
        <v>2.0342474409200051</v>
      </c>
      <c r="J34" s="163">
        <v>15.312902818147352</v>
      </c>
      <c r="K34" s="163">
        <v>1.8577025148489829E-2</v>
      </c>
      <c r="L34" s="163">
        <v>8.9725767723998484E-2</v>
      </c>
      <c r="M34" s="163">
        <v>8.2648805762669031E-2</v>
      </c>
      <c r="N34" s="163">
        <v>9.1621382535068879E-2</v>
      </c>
      <c r="O34" s="163">
        <v>10.025148489826867</v>
      </c>
      <c r="P34" s="163">
        <v>0</v>
      </c>
      <c r="Q34" s="163"/>
      <c r="R34" s="163"/>
      <c r="S34" s="163">
        <v>67</v>
      </c>
      <c r="T34" s="110"/>
      <c r="U34" s="144"/>
      <c r="V34" s="110"/>
      <c r="W34" s="110"/>
    </row>
    <row r="35" spans="1:23" ht="16" thickTop="1" x14ac:dyDescent="0.35">
      <c r="A35" s="111" t="s">
        <v>27</v>
      </c>
      <c r="B35" s="125" t="s">
        <v>64</v>
      </c>
      <c r="C35" s="133">
        <v>495.59872290371368</v>
      </c>
      <c r="D35" s="148">
        <v>265</v>
      </c>
      <c r="E35" s="148">
        <v>220</v>
      </c>
      <c r="F35" s="148">
        <v>1035</v>
      </c>
      <c r="G35" s="148">
        <v>479</v>
      </c>
      <c r="H35" s="148">
        <v>293</v>
      </c>
      <c r="I35" s="148">
        <v>243</v>
      </c>
      <c r="J35" s="147">
        <v>1850</v>
      </c>
      <c r="K35" s="148">
        <v>128</v>
      </c>
      <c r="L35" s="148">
        <v>643</v>
      </c>
      <c r="M35" s="148" t="s">
        <v>101</v>
      </c>
      <c r="N35" s="148">
        <v>793</v>
      </c>
      <c r="O35" s="148">
        <v>130</v>
      </c>
      <c r="P35" s="148" t="s">
        <v>101</v>
      </c>
      <c r="Q35" s="148" t="s">
        <v>101</v>
      </c>
      <c r="R35" s="148" t="s">
        <v>101</v>
      </c>
      <c r="S35" s="149">
        <v>5951</v>
      </c>
      <c r="T35" s="110"/>
      <c r="U35" s="110"/>
      <c r="V35" s="110"/>
      <c r="W35" s="110"/>
    </row>
    <row r="36" spans="1:23" ht="16" thickBot="1" x14ac:dyDescent="0.4">
      <c r="A36" s="116" t="s">
        <v>28</v>
      </c>
      <c r="B36" s="128" t="s">
        <v>64</v>
      </c>
      <c r="C36" s="151">
        <v>25.518880542382544</v>
      </c>
      <c r="D36" s="119">
        <v>265</v>
      </c>
      <c r="E36" s="119">
        <v>220</v>
      </c>
      <c r="F36" s="119">
        <v>1035</v>
      </c>
      <c r="G36" s="119">
        <v>479</v>
      </c>
      <c r="H36" s="119">
        <v>293</v>
      </c>
      <c r="I36" s="119">
        <v>243</v>
      </c>
      <c r="J36" s="130">
        <v>1850</v>
      </c>
      <c r="K36" s="119">
        <v>128</v>
      </c>
      <c r="L36" s="119">
        <v>643</v>
      </c>
      <c r="M36" s="119" t="s">
        <v>101</v>
      </c>
      <c r="N36" s="119">
        <v>793</v>
      </c>
      <c r="O36" s="119">
        <v>130</v>
      </c>
      <c r="P36" s="119" t="s">
        <v>101</v>
      </c>
      <c r="Q36" s="119" t="s">
        <v>101</v>
      </c>
      <c r="R36" s="119" t="s">
        <v>101</v>
      </c>
      <c r="S36" s="131">
        <v>5951</v>
      </c>
      <c r="T36" s="110"/>
      <c r="U36" s="110"/>
      <c r="V36" s="110"/>
      <c r="W36" s="110"/>
    </row>
    <row r="37" spans="1:23" ht="16" thickTop="1" x14ac:dyDescent="0.35">
      <c r="A37" s="111" t="s">
        <v>115</v>
      </c>
      <c r="B37" s="125" t="s">
        <v>64</v>
      </c>
      <c r="C37" s="133"/>
      <c r="D37" s="148">
        <v>0</v>
      </c>
      <c r="E37" s="148">
        <v>220</v>
      </c>
      <c r="F37" s="148">
        <v>1035</v>
      </c>
      <c r="G37" s="148">
        <v>479</v>
      </c>
      <c r="H37" s="148">
        <v>293</v>
      </c>
      <c r="I37" s="148">
        <v>243</v>
      </c>
      <c r="J37" s="147">
        <v>1850</v>
      </c>
      <c r="K37" s="148">
        <v>128</v>
      </c>
      <c r="L37" s="148">
        <v>643</v>
      </c>
      <c r="M37" s="148" t="s">
        <v>101</v>
      </c>
      <c r="N37" s="148">
        <v>0</v>
      </c>
      <c r="O37" s="148">
        <v>130</v>
      </c>
      <c r="P37" s="148" t="s">
        <v>101</v>
      </c>
      <c r="Q37" s="148" t="s">
        <v>101</v>
      </c>
      <c r="R37" s="148" t="s">
        <v>101</v>
      </c>
      <c r="S37" s="149">
        <v>5951</v>
      </c>
      <c r="T37" s="110"/>
      <c r="U37" s="110"/>
      <c r="V37" s="110"/>
      <c r="W37" s="110"/>
    </row>
    <row r="38" spans="1:23" x14ac:dyDescent="0.35">
      <c r="A38" s="116" t="s">
        <v>29</v>
      </c>
      <c r="B38" s="116"/>
      <c r="C38" s="117"/>
      <c r="D38" s="118">
        <v>1.6880468070029856E-2</v>
      </c>
      <c r="E38" s="118">
        <v>4.2653301434004469E-2</v>
      </c>
      <c r="F38" s="118">
        <v>0.1790909668640279</v>
      </c>
      <c r="G38" s="118">
        <v>0.1122193511761919</v>
      </c>
      <c r="H38" s="118">
        <v>5.5334023050837032E-2</v>
      </c>
      <c r="I38" s="118">
        <v>4.0765539261123279E-2</v>
      </c>
      <c r="J38" s="118">
        <v>0.30047939642465776</v>
      </c>
      <c r="K38" s="118">
        <v>2.94478785968917E-2</v>
      </c>
      <c r="L38" s="118">
        <v>8.1145833966183259E-2</v>
      </c>
      <c r="M38" s="118" t="s">
        <v>101</v>
      </c>
      <c r="N38" s="118">
        <v>0.10417081558969869</v>
      </c>
      <c r="O38" s="118">
        <v>2.2394182492081662E-2</v>
      </c>
      <c r="P38" s="118">
        <v>1.5418243074272565E-2</v>
      </c>
      <c r="Q38" s="118">
        <v>0</v>
      </c>
      <c r="R38" s="119" t="s">
        <v>101</v>
      </c>
      <c r="S38" s="120">
        <v>1</v>
      </c>
      <c r="T38" s="110"/>
      <c r="U38" s="110"/>
      <c r="V38" s="110"/>
      <c r="W38" s="110"/>
    </row>
    <row r="39" spans="1:23" x14ac:dyDescent="0.35">
      <c r="A39" s="111" t="s">
        <v>30</v>
      </c>
      <c r="B39" s="111" t="s">
        <v>65</v>
      </c>
      <c r="C39" s="112"/>
      <c r="D39" s="121" t="s">
        <v>101</v>
      </c>
      <c r="E39" s="121" t="s">
        <v>101</v>
      </c>
      <c r="F39" s="121" t="s">
        <v>101</v>
      </c>
      <c r="G39" s="121" t="s">
        <v>101</v>
      </c>
      <c r="H39" s="121" t="s">
        <v>101</v>
      </c>
      <c r="I39" s="121" t="s">
        <v>101</v>
      </c>
      <c r="J39" s="121" t="s">
        <v>101</v>
      </c>
      <c r="K39" s="121" t="s">
        <v>101</v>
      </c>
      <c r="L39" s="121" t="s">
        <v>101</v>
      </c>
      <c r="M39" s="121" t="s">
        <v>101</v>
      </c>
      <c r="N39" s="121" t="s">
        <v>101</v>
      </c>
      <c r="O39" s="121" t="s">
        <v>101</v>
      </c>
      <c r="P39" s="121" t="s">
        <v>101</v>
      </c>
      <c r="Q39" s="121" t="s">
        <v>101</v>
      </c>
      <c r="R39" s="122" t="s">
        <v>101</v>
      </c>
      <c r="S39" s="123" t="s">
        <v>101</v>
      </c>
      <c r="T39" s="110"/>
      <c r="U39" s="110"/>
      <c r="V39" s="110"/>
      <c r="W39" s="110"/>
    </row>
    <row r="40" spans="1:23" x14ac:dyDescent="0.35">
      <c r="A40" s="116" t="s">
        <v>31</v>
      </c>
      <c r="B40" s="116" t="s">
        <v>32</v>
      </c>
      <c r="C40" s="117"/>
      <c r="D40" s="118" t="s">
        <v>101</v>
      </c>
      <c r="E40" s="118" t="s">
        <v>101</v>
      </c>
      <c r="F40" s="118" t="s">
        <v>101</v>
      </c>
      <c r="G40" s="118" t="s">
        <v>101</v>
      </c>
      <c r="H40" s="118" t="s">
        <v>101</v>
      </c>
      <c r="I40" s="118" t="s">
        <v>101</v>
      </c>
      <c r="J40" s="118" t="s">
        <v>101</v>
      </c>
      <c r="K40" s="118" t="s">
        <v>101</v>
      </c>
      <c r="L40" s="118" t="s">
        <v>101</v>
      </c>
      <c r="M40" s="118" t="s">
        <v>101</v>
      </c>
      <c r="N40" s="118" t="s">
        <v>101</v>
      </c>
      <c r="O40" s="118" t="s">
        <v>101</v>
      </c>
      <c r="P40" s="118" t="s">
        <v>101</v>
      </c>
      <c r="Q40" s="118" t="s">
        <v>101</v>
      </c>
      <c r="R40" s="119" t="s">
        <v>101</v>
      </c>
      <c r="S40" s="120" t="s">
        <v>101</v>
      </c>
      <c r="T40" s="110"/>
      <c r="U40" s="110"/>
      <c r="V40" s="110"/>
      <c r="W40" s="110"/>
    </row>
    <row r="41" spans="1:23" x14ac:dyDescent="0.35">
      <c r="A41" s="111" t="s">
        <v>33</v>
      </c>
      <c r="B41" s="111" t="s">
        <v>21</v>
      </c>
      <c r="C41" s="112"/>
      <c r="D41" s="121" t="s">
        <v>101</v>
      </c>
      <c r="E41" s="121" t="s">
        <v>101</v>
      </c>
      <c r="F41" s="121" t="s">
        <v>101</v>
      </c>
      <c r="G41" s="121" t="s">
        <v>101</v>
      </c>
      <c r="H41" s="121" t="s">
        <v>101</v>
      </c>
      <c r="I41" s="121" t="s">
        <v>101</v>
      </c>
      <c r="J41" s="121" t="s">
        <v>101</v>
      </c>
      <c r="K41" s="121" t="s">
        <v>101</v>
      </c>
      <c r="L41" s="121" t="s">
        <v>101</v>
      </c>
      <c r="M41" s="121" t="s">
        <v>101</v>
      </c>
      <c r="N41" s="121" t="s">
        <v>101</v>
      </c>
      <c r="O41" s="121" t="s">
        <v>101</v>
      </c>
      <c r="P41" s="121" t="s">
        <v>101</v>
      </c>
      <c r="Q41" s="121" t="s">
        <v>101</v>
      </c>
      <c r="R41" s="122" t="s">
        <v>101</v>
      </c>
      <c r="S41" s="123" t="s">
        <v>101</v>
      </c>
      <c r="T41" s="110"/>
      <c r="U41" s="110"/>
      <c r="V41" s="110"/>
      <c r="W41" s="110"/>
    </row>
    <row r="42" spans="1:23" x14ac:dyDescent="0.35">
      <c r="A42" s="116" t="s">
        <v>34</v>
      </c>
      <c r="B42" s="116" t="s">
        <v>66</v>
      </c>
      <c r="C42" s="117"/>
      <c r="D42" s="118">
        <v>2.2107430553046918E-2</v>
      </c>
      <c r="E42" s="118">
        <v>4.0747028862478697E-2</v>
      </c>
      <c r="F42" s="118">
        <v>0.16761189177473521</v>
      </c>
      <c r="G42" s="118">
        <v>8.4094931907668799E-2</v>
      </c>
      <c r="H42" s="118">
        <v>5.5485315897843404E-2</v>
      </c>
      <c r="I42" s="118">
        <v>4.0313549832026799E-2</v>
      </c>
      <c r="J42" s="118">
        <v>0.36152151139688499</v>
      </c>
      <c r="K42" s="118">
        <v>1.9651049380486132E-2</v>
      </c>
      <c r="L42" s="118">
        <v>0.1020120651663475</v>
      </c>
      <c r="M42" s="118" t="s">
        <v>101</v>
      </c>
      <c r="N42" s="118">
        <v>7.8568074269407095E-2</v>
      </c>
      <c r="O42" s="118">
        <v>2.7887150959072349E-2</v>
      </c>
      <c r="P42" s="118">
        <v>0</v>
      </c>
      <c r="Q42" s="118" t="s">
        <v>101</v>
      </c>
      <c r="R42" s="119" t="s">
        <v>101</v>
      </c>
      <c r="S42" s="120">
        <v>1</v>
      </c>
      <c r="T42" s="110"/>
      <c r="U42" s="110"/>
      <c r="V42" s="110"/>
      <c r="W42" s="110"/>
    </row>
    <row r="43" spans="1:23" x14ac:dyDescent="0.35">
      <c r="A43" s="111" t="s">
        <v>36</v>
      </c>
      <c r="B43" s="111" t="s">
        <v>128</v>
      </c>
      <c r="C43" s="112"/>
      <c r="D43" s="121">
        <v>0</v>
      </c>
      <c r="E43" s="121">
        <v>1.6296532992490814E-2</v>
      </c>
      <c r="F43" s="121">
        <v>7.1716727911806999E-2</v>
      </c>
      <c r="G43" s="121">
        <v>3.1514618948713852E-2</v>
      </c>
      <c r="H43" s="121">
        <v>2.2287905416200671E-2</v>
      </c>
      <c r="I43" s="121">
        <v>1.6236619268253712E-2</v>
      </c>
      <c r="J43" s="121">
        <v>0.14834638121105609</v>
      </c>
      <c r="K43" s="121">
        <v>8.8073174628534902E-3</v>
      </c>
      <c r="L43" s="121">
        <v>4.2538744208339987E-2</v>
      </c>
      <c r="M43" s="121" t="s">
        <v>101</v>
      </c>
      <c r="N43" s="121">
        <v>4.3437450071896463E-2</v>
      </c>
      <c r="O43" s="121">
        <v>1.1922831123182619E-2</v>
      </c>
      <c r="P43" s="121">
        <v>0</v>
      </c>
      <c r="Q43" s="121" t="s">
        <v>101</v>
      </c>
      <c r="R43" s="122" t="s">
        <v>101</v>
      </c>
      <c r="S43" s="123" t="s">
        <v>130</v>
      </c>
      <c r="T43" s="110"/>
      <c r="U43" s="110"/>
      <c r="V43" s="110"/>
      <c r="W43" s="110"/>
    </row>
    <row r="44" spans="1:23" x14ac:dyDescent="0.35">
      <c r="A44" s="116" t="s">
        <v>35</v>
      </c>
      <c r="B44" s="116" t="s">
        <v>129</v>
      </c>
      <c r="C44" s="117"/>
      <c r="D44" s="118">
        <v>0</v>
      </c>
      <c r="E44" s="118">
        <v>0.125</v>
      </c>
      <c r="F44" s="118">
        <v>6.25E-2</v>
      </c>
      <c r="G44" s="118">
        <v>6.25E-2</v>
      </c>
      <c r="H44" s="118">
        <v>3.125E-2</v>
      </c>
      <c r="I44" s="118">
        <v>3.125E-2</v>
      </c>
      <c r="J44" s="118">
        <v>6.25E-2</v>
      </c>
      <c r="K44" s="118">
        <v>0.125</v>
      </c>
      <c r="L44" s="118">
        <v>0.125</v>
      </c>
      <c r="M44" s="118" t="s">
        <v>101</v>
      </c>
      <c r="N44" s="118">
        <v>0</v>
      </c>
      <c r="O44" s="118">
        <v>0</v>
      </c>
      <c r="P44" s="118">
        <v>0</v>
      </c>
      <c r="Q44" s="118" t="s">
        <v>101</v>
      </c>
      <c r="R44" s="119" t="s">
        <v>101</v>
      </c>
      <c r="S44" s="120" t="s">
        <v>131</v>
      </c>
      <c r="T44" s="110"/>
      <c r="U44" s="110"/>
      <c r="V44" s="110"/>
      <c r="W44" s="110"/>
    </row>
    <row r="45" spans="1:23" x14ac:dyDescent="0.35">
      <c r="A45" s="111" t="s">
        <v>38</v>
      </c>
      <c r="B45" s="111" t="s">
        <v>67</v>
      </c>
      <c r="C45" s="145"/>
      <c r="D45" s="122">
        <v>20</v>
      </c>
      <c r="E45" s="122">
        <v>37</v>
      </c>
      <c r="F45" s="138">
        <v>0</v>
      </c>
      <c r="G45" s="122">
        <v>15</v>
      </c>
      <c r="H45" s="122">
        <v>38</v>
      </c>
      <c r="I45" s="122">
        <v>4</v>
      </c>
      <c r="J45" s="138">
        <v>55</v>
      </c>
      <c r="K45" s="122">
        <v>0</v>
      </c>
      <c r="L45" s="122">
        <v>28</v>
      </c>
      <c r="M45" s="122" t="s">
        <v>101</v>
      </c>
      <c r="N45" s="122">
        <v>7</v>
      </c>
      <c r="O45" s="122">
        <v>0</v>
      </c>
      <c r="P45" s="122">
        <v>5</v>
      </c>
      <c r="Q45" s="122" t="s">
        <v>101</v>
      </c>
      <c r="R45" s="122">
        <v>235</v>
      </c>
      <c r="S45" s="139">
        <v>444</v>
      </c>
      <c r="T45" s="110"/>
      <c r="U45" s="144"/>
      <c r="V45" s="110"/>
      <c r="W45" s="110"/>
    </row>
    <row r="46" spans="1:23" x14ac:dyDescent="0.35">
      <c r="A46" s="116" t="s">
        <v>39</v>
      </c>
      <c r="B46" s="116" t="s">
        <v>68</v>
      </c>
      <c r="C46" s="117"/>
      <c r="D46" s="118">
        <v>0.1381</v>
      </c>
      <c r="E46" s="118">
        <v>2.3E-3</v>
      </c>
      <c r="F46" s="118">
        <v>5.7000000000000002E-3</v>
      </c>
      <c r="G46" s="118">
        <v>8.0999999999999996E-3</v>
      </c>
      <c r="H46" s="118">
        <v>1.2800000000000001E-2</v>
      </c>
      <c r="I46" s="118">
        <v>2.4199999999999999E-2</v>
      </c>
      <c r="J46" s="118">
        <v>2.3E-2</v>
      </c>
      <c r="K46" s="118">
        <v>0</v>
      </c>
      <c r="L46" s="118">
        <v>5.3E-3</v>
      </c>
      <c r="M46" s="118" t="s">
        <v>101</v>
      </c>
      <c r="N46" s="118">
        <v>5.0700000000000002E-2</v>
      </c>
      <c r="O46" s="118">
        <v>5.9999999999999995E-4</v>
      </c>
      <c r="P46" s="118">
        <v>0</v>
      </c>
      <c r="Q46" s="118" t="s">
        <v>101</v>
      </c>
      <c r="R46" s="118">
        <v>0.72909999999999997</v>
      </c>
      <c r="S46" s="120">
        <v>1</v>
      </c>
      <c r="T46" s="110"/>
      <c r="U46" s="110"/>
      <c r="V46" s="110"/>
      <c r="W46" s="110"/>
    </row>
    <row r="47" spans="1:23" x14ac:dyDescent="0.35">
      <c r="A47" s="111" t="s">
        <v>40</v>
      </c>
      <c r="B47" s="111" t="s">
        <v>109</v>
      </c>
      <c r="C47" s="112"/>
      <c r="D47" s="121">
        <v>9.9699632786744864E-3</v>
      </c>
      <c r="E47" s="121">
        <v>7.7886345352595615E-2</v>
      </c>
      <c r="F47" s="121">
        <v>5.1879463098550432E-2</v>
      </c>
      <c r="G47" s="121">
        <v>5.1408614240427579E-2</v>
      </c>
      <c r="H47" s="121">
        <v>8.2887573951712604E-2</v>
      </c>
      <c r="I47" s="121">
        <v>1.7513212182562927E-2</v>
      </c>
      <c r="J47" s="121">
        <v>0.19979256004390603</v>
      </c>
      <c r="K47" s="121">
        <v>3.1385083149692407E-3</v>
      </c>
      <c r="L47" s="121">
        <v>7.5381558973856219E-2</v>
      </c>
      <c r="M47" s="122" t="s">
        <v>101</v>
      </c>
      <c r="N47" s="121">
        <v>2.5515168998043077E-2</v>
      </c>
      <c r="O47" s="121">
        <v>6.1315159028946754E-3</v>
      </c>
      <c r="P47" s="121">
        <v>9.098071133831211E-3</v>
      </c>
      <c r="Q47" s="121" t="s">
        <v>101</v>
      </c>
      <c r="R47" s="121">
        <v>0.38939744452797587</v>
      </c>
      <c r="S47" s="123">
        <v>1</v>
      </c>
      <c r="T47" s="110"/>
      <c r="U47" s="110"/>
      <c r="V47" s="110"/>
      <c r="W47" s="110"/>
    </row>
    <row r="48" spans="1:23" x14ac:dyDescent="0.35">
      <c r="A48" s="116" t="s">
        <v>42</v>
      </c>
      <c r="B48" s="116" t="s">
        <v>69</v>
      </c>
      <c r="C48" s="117"/>
      <c r="D48" s="118">
        <v>2.4906600249066001E-2</v>
      </c>
      <c r="E48" s="118">
        <v>0.22675835183279999</v>
      </c>
      <c r="F48" s="118">
        <v>0.13985597487682</v>
      </c>
      <c r="G48" s="118">
        <v>4.7051816557474598E-2</v>
      </c>
      <c r="H48" s="118">
        <v>2.8805024635876302E-2</v>
      </c>
      <c r="I48" s="118">
        <v>7.5802696410200796E-3</v>
      </c>
      <c r="J48" s="118">
        <v>0.322757052358005</v>
      </c>
      <c r="K48" s="118">
        <v>3.2486869890086E-4</v>
      </c>
      <c r="L48" s="118">
        <v>0.16454599599328601</v>
      </c>
      <c r="M48" s="118" t="s">
        <v>101</v>
      </c>
      <c r="N48" s="118">
        <v>3.2216145974335302E-2</v>
      </c>
      <c r="O48" s="118">
        <v>5.1978991824137696E-3</v>
      </c>
      <c r="P48" s="118" t="s">
        <v>101</v>
      </c>
      <c r="Q48" s="118" t="s">
        <v>101</v>
      </c>
      <c r="R48" s="119" t="s">
        <v>101</v>
      </c>
      <c r="S48" s="120">
        <v>1</v>
      </c>
      <c r="T48" s="110"/>
      <c r="U48" s="110"/>
      <c r="V48" s="110"/>
      <c r="W48" s="110"/>
    </row>
    <row r="49" spans="1:23" x14ac:dyDescent="0.35">
      <c r="A49" s="111" t="s">
        <v>43</v>
      </c>
      <c r="B49" s="111" t="s">
        <v>70</v>
      </c>
      <c r="C49" s="145">
        <v>472</v>
      </c>
      <c r="D49" s="122">
        <v>125</v>
      </c>
      <c r="E49" s="122">
        <v>157</v>
      </c>
      <c r="F49" s="138">
        <v>1440</v>
      </c>
      <c r="G49" s="122">
        <v>723</v>
      </c>
      <c r="H49" s="122">
        <v>327</v>
      </c>
      <c r="I49" s="122">
        <v>265</v>
      </c>
      <c r="J49" s="138">
        <v>2510</v>
      </c>
      <c r="K49" s="122">
        <v>10</v>
      </c>
      <c r="L49" s="122">
        <v>407</v>
      </c>
      <c r="M49" s="122" t="s">
        <v>101</v>
      </c>
      <c r="N49" s="122">
        <v>590</v>
      </c>
      <c r="O49" s="122">
        <v>116</v>
      </c>
      <c r="P49" s="122" t="s">
        <v>101</v>
      </c>
      <c r="Q49" s="122">
        <v>19</v>
      </c>
      <c r="R49" s="122" t="s">
        <v>101</v>
      </c>
      <c r="S49" s="139">
        <v>6407</v>
      </c>
      <c r="T49" s="110"/>
      <c r="U49" s="144"/>
      <c r="V49" s="110"/>
      <c r="W49" s="110"/>
    </row>
    <row r="50" spans="1:23" x14ac:dyDescent="0.35">
      <c r="A50" s="116" t="s">
        <v>44</v>
      </c>
      <c r="B50" s="128" t="s">
        <v>70</v>
      </c>
      <c r="C50" s="143">
        <v>60</v>
      </c>
      <c r="D50" s="119">
        <v>125</v>
      </c>
      <c r="E50" s="119">
        <v>157</v>
      </c>
      <c r="F50" s="119">
        <v>1440</v>
      </c>
      <c r="G50" s="119">
        <v>723</v>
      </c>
      <c r="H50" s="119">
        <v>327</v>
      </c>
      <c r="I50" s="119">
        <v>265</v>
      </c>
      <c r="J50" s="130">
        <v>2510</v>
      </c>
      <c r="K50" s="119">
        <v>10</v>
      </c>
      <c r="L50" s="119">
        <v>407</v>
      </c>
      <c r="M50" s="119" t="s">
        <v>101</v>
      </c>
      <c r="N50" s="119">
        <v>590</v>
      </c>
      <c r="O50" s="119">
        <v>116</v>
      </c>
      <c r="P50" s="119" t="s">
        <v>101</v>
      </c>
      <c r="Q50" s="119">
        <v>19</v>
      </c>
      <c r="R50" s="119" t="s">
        <v>101</v>
      </c>
      <c r="S50" s="131">
        <v>6407</v>
      </c>
      <c r="T50" s="110"/>
      <c r="U50" s="110"/>
      <c r="V50" s="110"/>
      <c r="W50" s="110"/>
    </row>
    <row r="51" spans="1:23" x14ac:dyDescent="0.35">
      <c r="A51" s="152" t="s">
        <v>105</v>
      </c>
      <c r="B51" s="152"/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5"/>
      <c r="N51" s="154"/>
      <c r="O51" s="154"/>
      <c r="P51" s="154"/>
      <c r="Q51" s="155"/>
      <c r="R51" s="154"/>
      <c r="S51" s="154"/>
      <c r="T51" s="29"/>
      <c r="U51" s="110"/>
      <c r="V51" s="110"/>
      <c r="W51" s="110"/>
    </row>
  </sheetData>
  <pageMargins left="0.7" right="0.7" top="0.75" bottom="0.75" header="0" footer="0"/>
  <pageSetup paperSize="3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Workbook Overview</vt:lpstr>
      <vt:lpstr>Dept Allocations</vt:lpstr>
      <vt:lpstr>Rate Calculators</vt:lpstr>
      <vt:lpstr>'Dept Allocations'!Print_Area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Evan Kersten</cp:lastModifiedBy>
  <cp:lastPrinted>2022-12-08T05:13:53Z</cp:lastPrinted>
  <dcterms:created xsi:type="dcterms:W3CDTF">2022-11-24T22:30:20Z</dcterms:created>
  <dcterms:modified xsi:type="dcterms:W3CDTF">2025-11-25T16:42:57Z</dcterms:modified>
</cp:coreProperties>
</file>