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LPSCC\Executive Committee\2013 meetings\september 2013\"/>
    </mc:Choice>
  </mc:AlternateContent>
  <bookViews>
    <workbookView xWindow="0" yWindow="0" windowWidth="19200" windowHeight="11595" activeTab="4"/>
  </bookViews>
  <sheets>
    <sheet name="Lane" sheetId="7" r:id="rId1"/>
    <sheet name="Yamhill" sheetId="6" r:id="rId2"/>
    <sheet name="Washington" sheetId="5" r:id="rId3"/>
    <sheet name="Marion" sheetId="2" r:id="rId4"/>
    <sheet name="Multnomah" sheetId="4" r:id="rId5"/>
    <sheet name="Yearly Data" sheetId="1" r:id="rId6"/>
  </sheets>
  <calcPr calcId="152511"/>
</workbook>
</file>

<file path=xl/calcChain.xml><?xml version="1.0" encoding="utf-8"?>
<calcChain xmlns="http://schemas.openxmlformats.org/spreadsheetml/2006/main">
  <c r="D30" i="7" l="1"/>
  <c r="D29" i="7"/>
  <c r="E29" i="7" s="1"/>
  <c r="E38" i="7"/>
  <c r="C38" i="7"/>
  <c r="C39" i="7" s="1"/>
  <c r="E31" i="7"/>
  <c r="C31" i="7"/>
  <c r="E30" i="7"/>
  <c r="E28" i="7"/>
  <c r="C28" i="7"/>
  <c r="E27" i="7"/>
  <c r="C27" i="7"/>
  <c r="C33" i="7" s="1"/>
  <c r="C34" i="7" s="1"/>
  <c r="C35" i="7" s="1"/>
  <c r="E39" i="7" l="1"/>
  <c r="E32" i="7"/>
  <c r="C40" i="7"/>
  <c r="C41" i="7" s="1"/>
  <c r="E33" i="7"/>
  <c r="D29" i="6"/>
  <c r="E29" i="6" s="1"/>
  <c r="E38" i="6"/>
  <c r="C38" i="6"/>
  <c r="E31" i="6"/>
  <c r="C31" i="6"/>
  <c r="D30" i="6"/>
  <c r="E30" i="6" s="1"/>
  <c r="E28" i="6"/>
  <c r="C28" i="6"/>
  <c r="E27" i="6"/>
  <c r="C27" i="6"/>
  <c r="E38" i="5"/>
  <c r="C38" i="5"/>
  <c r="E31" i="5"/>
  <c r="C31" i="5"/>
  <c r="D30" i="5"/>
  <c r="E30" i="5" s="1"/>
  <c r="D29" i="5"/>
  <c r="E29" i="5" s="1"/>
  <c r="E28" i="5"/>
  <c r="C28" i="5"/>
  <c r="E27" i="5"/>
  <c r="C27" i="5"/>
  <c r="D29" i="4"/>
  <c r="E38" i="4"/>
  <c r="C38" i="4"/>
  <c r="E31" i="4"/>
  <c r="C31" i="4"/>
  <c r="D30" i="4"/>
  <c r="E30" i="4" s="1"/>
  <c r="E29" i="4"/>
  <c r="E28" i="4"/>
  <c r="C28" i="4"/>
  <c r="E27" i="4"/>
  <c r="C27" i="4"/>
  <c r="E32" i="4" s="1"/>
  <c r="E38" i="2"/>
  <c r="C38" i="2"/>
  <c r="D30" i="2"/>
  <c r="E30" i="2" s="1"/>
  <c r="D29" i="2"/>
  <c r="E29" i="2" s="1"/>
  <c r="E31" i="2"/>
  <c r="C31" i="2"/>
  <c r="E28" i="2"/>
  <c r="C28" i="2"/>
  <c r="E27" i="2"/>
  <c r="C27" i="2"/>
  <c r="E32" i="2" l="1"/>
  <c r="E33" i="2" s="1"/>
  <c r="C33" i="6"/>
  <c r="C34" i="6" s="1"/>
  <c r="C35" i="6" s="1"/>
  <c r="E32" i="6"/>
  <c r="C33" i="2"/>
  <c r="C33" i="5"/>
  <c r="C34" i="5" s="1"/>
  <c r="C35" i="5" s="1"/>
  <c r="E32" i="5"/>
  <c r="E34" i="7"/>
  <c r="E35" i="7" s="1"/>
  <c r="E40" i="7"/>
  <c r="E41" i="7" s="1"/>
  <c r="C39" i="6"/>
  <c r="C40" i="6" s="1"/>
  <c r="C41" i="6" s="1"/>
  <c r="E33" i="6"/>
  <c r="C39" i="5"/>
  <c r="C40" i="5" s="1"/>
  <c r="C41" i="5" s="1"/>
  <c r="E33" i="5"/>
  <c r="C33" i="4"/>
  <c r="C34" i="4" s="1"/>
  <c r="C35" i="4" s="1"/>
  <c r="E33" i="4"/>
  <c r="E34" i="4" s="1"/>
  <c r="E35" i="4" s="1"/>
  <c r="C39" i="2" l="1"/>
  <c r="C40" i="2" s="1"/>
  <c r="C41" i="2" s="1"/>
  <c r="C34" i="2"/>
  <c r="C35" i="2" s="1"/>
  <c r="C39" i="4"/>
  <c r="C40" i="4" s="1"/>
  <c r="C41" i="4" s="1"/>
  <c r="E34" i="6"/>
  <c r="E35" i="6" s="1"/>
  <c r="E39" i="6"/>
  <c r="E40" i="6" s="1"/>
  <c r="E41" i="6" s="1"/>
  <c r="E34" i="5"/>
  <c r="E35" i="5" s="1"/>
  <c r="E39" i="5"/>
  <c r="E40" i="5" s="1"/>
  <c r="E41" i="5" s="1"/>
  <c r="E39" i="4"/>
  <c r="E40" i="4" s="1"/>
  <c r="E41" i="4" s="1"/>
  <c r="E34" i="2" l="1"/>
  <c r="E35" i="2" s="1"/>
  <c r="E39" i="2"/>
  <c r="E40" i="2" s="1"/>
  <c r="E41" i="2" s="1"/>
</calcChain>
</file>

<file path=xl/sharedStrings.xml><?xml version="1.0" encoding="utf-8"?>
<sst xmlns="http://schemas.openxmlformats.org/spreadsheetml/2006/main" count="237" uniqueCount="77">
  <si>
    <t>Prison Intakes and Months Imposed by County</t>
  </si>
  <si>
    <t>los</t>
  </si>
  <si>
    <t>year</t>
  </si>
  <si>
    <t>N</t>
  </si>
  <si>
    <t>Mean</t>
  </si>
  <si>
    <t>Sum</t>
  </si>
  <si>
    <t>BAKR</t>
  </si>
  <si>
    <t>BENT</t>
  </si>
  <si>
    <t>CLAC</t>
  </si>
  <si>
    <t>CLAT</t>
  </si>
  <si>
    <t>COLU</t>
  </si>
  <si>
    <t>COOS</t>
  </si>
  <si>
    <t>CROO</t>
  </si>
  <si>
    <t>CURR</t>
  </si>
  <si>
    <t>DESC</t>
  </si>
  <si>
    <t>DOUG</t>
  </si>
  <si>
    <t>GILL</t>
  </si>
  <si>
    <t>GRAN</t>
  </si>
  <si>
    <t>HARN</t>
  </si>
  <si>
    <t>HOOD</t>
  </si>
  <si>
    <t>JACK</t>
  </si>
  <si>
    <t>JEFF</t>
  </si>
  <si>
    <t>JOSE</t>
  </si>
  <si>
    <t>KLAM</t>
  </si>
  <si>
    <t>LAKE</t>
  </si>
  <si>
    <t>LANE</t>
  </si>
  <si>
    <t>LINC</t>
  </si>
  <si>
    <t>LINN</t>
  </si>
  <si>
    <t>MALH</t>
  </si>
  <si>
    <t>MARI</t>
  </si>
  <si>
    <t>MORR</t>
  </si>
  <si>
    <t>MULT</t>
  </si>
  <si>
    <t>POLK</t>
  </si>
  <si>
    <t>SHER</t>
  </si>
  <si>
    <t>TILL</t>
  </si>
  <si>
    <t>UMAT</t>
  </si>
  <si>
    <t>UNIO</t>
  </si>
  <si>
    <t>WALL</t>
  </si>
  <si>
    <t>WASC</t>
  </si>
  <si>
    <t>WASH</t>
  </si>
  <si>
    <t>WHEE</t>
  </si>
  <si>
    <t>.</t>
  </si>
  <si>
    <t>YAMH</t>
  </si>
  <si>
    <t>All</t>
  </si>
  <si>
    <t>Intakes</t>
  </si>
  <si>
    <t>Average LOS</t>
  </si>
  <si>
    <t>Total Prison Months</t>
  </si>
  <si>
    <t>Marion County</t>
  </si>
  <si>
    <t>Marion County 2012 Details</t>
  </si>
  <si>
    <t>DWS</t>
  </si>
  <si>
    <t>ID theft</t>
  </si>
  <si>
    <t>Robb 3</t>
  </si>
  <si>
    <t>JRI Example</t>
  </si>
  <si>
    <t>2012 Total</t>
  </si>
  <si>
    <t>ID theft (25% off sentence)</t>
  </si>
  <si>
    <t>Robb 3 (25% off sentence)</t>
  </si>
  <si>
    <t>Trans Leave (50% get 90 days)</t>
  </si>
  <si>
    <t>Total Savings</t>
  </si>
  <si>
    <t>New Scenario</t>
  </si>
  <si>
    <t>All MJ sentences (except minor and 1000' school)</t>
  </si>
  <si>
    <t>All MJ (except minor and 1000' school)</t>
  </si>
  <si>
    <t>Drug (Assessed to have higher chance of success on supervision)</t>
  </si>
  <si>
    <t>Revocations</t>
  </si>
  <si>
    <t>If revocations to prison are reduced by 10%:</t>
  </si>
  <si>
    <t>Revocations (10% reduction)</t>
  </si>
  <si>
    <t>Total Savings (combined)</t>
  </si>
  <si>
    <t>Multnomah County</t>
  </si>
  <si>
    <t>Multnomah County 2012 Details</t>
  </si>
  <si>
    <t>Washington County</t>
  </si>
  <si>
    <t>Washington County 2012 Details</t>
  </si>
  <si>
    <t>Yamhill County</t>
  </si>
  <si>
    <t>Yamhill County 2012 Details</t>
  </si>
  <si>
    <t>Fiscal Years</t>
  </si>
  <si>
    <t>Trans Leave Eligible</t>
  </si>
  <si>
    <t xml:space="preserve">Trans Leave Eligible </t>
  </si>
  <si>
    <t>Lane County</t>
  </si>
  <si>
    <t>Lane County 2012 Details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</si>
</sst>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0_);[Red]\(0\)"/>
    <numFmt numFmtId="166" formatCode="0.0_);[Red]\(0.0\)"/>
    <numFmt numFmtId="167" formatCode="0.0%"/>
  </numFmts>
  <fonts count="4" x14ac:knownFonts="1">
    <font>
      <sz val="11"/>
      <color theme="1"/>
      <name val="Arial"/>
      <family val="2"/>
    </font>
    <font>
      <b/>
      <sz val="11"/>
      <color theme="1"/>
      <name val="Arial"/>
      <family val="2"/>
    </font>
    <font>
      <sz val="12"/>
      <color rgb="FF002288"/>
      <name val="Arial"/>
      <family val="2"/>
    </font>
    <font>
      <b/>
      <sz val="12"/>
      <color rgb="FF00228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0E0E0"/>
        <bgColor indexed="64"/>
      </patternFill>
    </fill>
    <fill>
      <patternFill patternType="solid">
        <fgColor rgb="FFF0F0F0"/>
        <bgColor indexed="64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applyFont="1" applyAlignment="1">
      <alignment horizontal="center"/>
    </xf>
    <xf numFmtId="0" fontId="3" fillId="3" borderId="1" xfId="0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vertical="top" wrapText="1"/>
    </xf>
    <xf numFmtId="0" fontId="3" fillId="3" borderId="12" xfId="0" applyFont="1" applyFill="1" applyBorder="1" applyAlignment="1">
      <alignment horizontal="center" vertical="top" wrapText="1"/>
    </xf>
    <xf numFmtId="0" fontId="3" fillId="3" borderId="13" xfId="0" applyFont="1" applyFill="1" applyBorder="1" applyAlignment="1">
      <alignment horizontal="center" vertical="top" wrapText="1"/>
    </xf>
    <xf numFmtId="0" fontId="2" fillId="3" borderId="12" xfId="0" applyFont="1" applyFill="1" applyBorder="1" applyAlignment="1">
      <alignment vertical="top" wrapText="1"/>
    </xf>
    <xf numFmtId="0" fontId="3" fillId="3" borderId="14" xfId="0" applyFont="1" applyFill="1" applyBorder="1" applyAlignment="1">
      <alignment horizontal="center" vertical="top" wrapText="1"/>
    </xf>
    <xf numFmtId="0" fontId="2" fillId="3" borderId="15" xfId="0" applyFont="1" applyFill="1" applyBorder="1" applyAlignment="1">
      <alignment vertical="top" wrapText="1"/>
    </xf>
    <xf numFmtId="0" fontId="2" fillId="3" borderId="16" xfId="0" applyFont="1" applyFill="1" applyBorder="1" applyAlignment="1">
      <alignment vertical="top" wrapText="1"/>
    </xf>
    <xf numFmtId="0" fontId="1" fillId="0" borderId="17" xfId="0" applyFont="1" applyBorder="1" applyAlignment="1">
      <alignment horizontal="center" vertical="center" wrapText="1"/>
    </xf>
    <xf numFmtId="0" fontId="0" fillId="0" borderId="17" xfId="0" applyBorder="1"/>
    <xf numFmtId="164" fontId="0" fillId="0" borderId="17" xfId="0" applyNumberFormat="1" applyBorder="1"/>
    <xf numFmtId="1" fontId="0" fillId="0" borderId="17" xfId="0" applyNumberFormat="1" applyBorder="1"/>
    <xf numFmtId="164" fontId="0" fillId="0" borderId="0" xfId="0" applyNumberFormat="1"/>
    <xf numFmtId="1" fontId="0" fillId="0" borderId="0" xfId="0" applyNumberFormat="1"/>
    <xf numFmtId="165" fontId="0" fillId="0" borderId="0" xfId="0" applyNumberFormat="1"/>
    <xf numFmtId="166" fontId="0" fillId="0" borderId="0" xfId="0" applyNumberFormat="1"/>
    <xf numFmtId="0" fontId="1" fillId="0" borderId="0" xfId="0" applyFont="1"/>
    <xf numFmtId="167" fontId="0" fillId="0" borderId="0" xfId="0" applyNumberFormat="1"/>
    <xf numFmtId="0" fontId="1" fillId="0" borderId="17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/>
    </xf>
    <xf numFmtId="0" fontId="1" fillId="0" borderId="17" xfId="0" applyFont="1" applyBorder="1" applyAlignment="1">
      <alignment horizontal="center" vertical="center" wrapText="1"/>
    </xf>
    <xf numFmtId="0" fontId="0" fillId="0" borderId="17" xfId="0" applyBorder="1" applyAlignment="1">
      <alignment horizontal="center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top" wrapText="1"/>
    </xf>
    <xf numFmtId="0" fontId="3" fillId="3" borderId="5" xfId="0" applyFont="1" applyFill="1" applyBorder="1" applyAlignment="1">
      <alignment horizontal="center" vertical="top" wrapText="1"/>
    </xf>
    <xf numFmtId="0" fontId="3" fillId="3" borderId="9" xfId="0" applyFont="1" applyFill="1" applyBorder="1" applyAlignment="1">
      <alignment horizontal="center" vertical="top" wrapText="1"/>
    </xf>
    <xf numFmtId="0" fontId="3" fillId="3" borderId="11" xfId="0" applyFont="1" applyFill="1" applyBorder="1" applyAlignment="1">
      <alignment horizontal="center" vertical="top" wrapText="1"/>
    </xf>
    <xf numFmtId="0" fontId="3" fillId="3" borderId="6" xfId="0" applyFont="1" applyFill="1" applyBorder="1" applyAlignment="1">
      <alignment horizontal="center" vertical="top" wrapText="1"/>
    </xf>
    <xf numFmtId="0" fontId="3" fillId="3" borderId="7" xfId="0" applyFont="1" applyFill="1" applyBorder="1" applyAlignment="1">
      <alignment horizontal="center" vertical="top" wrapText="1"/>
    </xf>
    <xf numFmtId="0" fontId="3" fillId="3" borderId="8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3" borderId="10" xfId="0" applyFont="1" applyFill="1" applyBorder="1" applyAlignment="1">
      <alignment horizontal="center" vertical="top" wrapText="1"/>
    </xf>
    <xf numFmtId="0" fontId="3" fillId="3" borderId="4" xfId="0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41"/>
  <sheetViews>
    <sheetView workbookViewId="0"/>
  </sheetViews>
  <sheetFormatPr defaultRowHeight="14.25" x14ac:dyDescent="0.2"/>
  <cols>
    <col min="2" max="2" width="26.5" bestFit="1" customWidth="1"/>
    <col min="3" max="5" width="11.375" customWidth="1"/>
    <col min="6" max="6" width="23.75" customWidth="1"/>
  </cols>
  <sheetData>
    <row r="2" spans="2:5" ht="15" x14ac:dyDescent="0.2">
      <c r="B2" s="24" t="s">
        <v>72</v>
      </c>
      <c r="C2" s="25" t="s">
        <v>75</v>
      </c>
      <c r="D2" s="25"/>
      <c r="E2" s="25"/>
    </row>
    <row r="3" spans="2:5" ht="38.25" customHeight="1" x14ac:dyDescent="0.2">
      <c r="B3" s="24"/>
      <c r="C3" s="23" t="s">
        <v>44</v>
      </c>
      <c r="D3" s="23" t="s">
        <v>45</v>
      </c>
      <c r="E3" s="23" t="s">
        <v>46</v>
      </c>
    </row>
    <row r="4" spans="2:5" x14ac:dyDescent="0.2">
      <c r="B4" s="11">
        <v>2008</v>
      </c>
      <c r="C4" s="11">
        <v>511</v>
      </c>
      <c r="D4" s="12">
        <v>38.47</v>
      </c>
      <c r="E4" s="13">
        <v>19656.7</v>
      </c>
    </row>
    <row r="5" spans="2:5" x14ac:dyDescent="0.2">
      <c r="B5" s="11">
        <v>2009</v>
      </c>
      <c r="C5" s="11">
        <v>642</v>
      </c>
      <c r="D5" s="12">
        <v>43.86</v>
      </c>
      <c r="E5" s="13">
        <v>28160.1</v>
      </c>
    </row>
    <row r="6" spans="2:5" x14ac:dyDescent="0.2">
      <c r="B6" s="11">
        <v>2010</v>
      </c>
      <c r="C6" s="11">
        <v>569</v>
      </c>
      <c r="D6" s="12">
        <v>46.43</v>
      </c>
      <c r="E6" s="13">
        <v>26417.3</v>
      </c>
    </row>
    <row r="7" spans="2:5" x14ac:dyDescent="0.2">
      <c r="B7" s="11">
        <v>2011</v>
      </c>
      <c r="C7" s="11">
        <v>575</v>
      </c>
      <c r="D7" s="12">
        <v>39.24</v>
      </c>
      <c r="E7" s="13">
        <v>22562.799999999999</v>
      </c>
    </row>
    <row r="8" spans="2:5" x14ac:dyDescent="0.2">
      <c r="B8" s="11">
        <v>2012</v>
      </c>
      <c r="C8" s="11">
        <v>479</v>
      </c>
      <c r="D8" s="12">
        <v>46.77</v>
      </c>
      <c r="E8" s="13">
        <v>22404.5</v>
      </c>
    </row>
    <row r="13" spans="2:5" ht="15" x14ac:dyDescent="0.2">
      <c r="B13" s="26"/>
      <c r="C13" s="25" t="s">
        <v>76</v>
      </c>
      <c r="D13" s="25"/>
      <c r="E13" s="25"/>
    </row>
    <row r="14" spans="2:5" ht="45" x14ac:dyDescent="0.2">
      <c r="B14" s="26"/>
      <c r="C14" s="23" t="s">
        <v>44</v>
      </c>
      <c r="D14" s="23" t="s">
        <v>45</v>
      </c>
      <c r="E14" s="23" t="s">
        <v>46</v>
      </c>
    </row>
    <row r="15" spans="2:5" x14ac:dyDescent="0.2">
      <c r="B15" t="s">
        <v>59</v>
      </c>
      <c r="C15">
        <v>8</v>
      </c>
      <c r="D15" s="14">
        <v>16.43</v>
      </c>
      <c r="E15" s="15">
        <v>131.41</v>
      </c>
    </row>
    <row r="16" spans="2:5" x14ac:dyDescent="0.2">
      <c r="B16" t="s">
        <v>49</v>
      </c>
      <c r="C16">
        <v>4</v>
      </c>
      <c r="D16" s="14">
        <v>22.93</v>
      </c>
      <c r="E16" s="15">
        <v>91.74</v>
      </c>
    </row>
    <row r="17" spans="2:7" x14ac:dyDescent="0.2">
      <c r="B17" t="s">
        <v>50</v>
      </c>
      <c r="C17">
        <v>29</v>
      </c>
      <c r="D17" s="14">
        <v>38.630000000000003</v>
      </c>
      <c r="E17" s="15">
        <v>1120.3</v>
      </c>
    </row>
    <row r="18" spans="2:7" x14ac:dyDescent="0.2">
      <c r="B18" t="s">
        <v>51</v>
      </c>
      <c r="C18">
        <v>12</v>
      </c>
      <c r="D18" s="14">
        <v>24.11</v>
      </c>
      <c r="E18" s="15">
        <v>289.33999999999997</v>
      </c>
    </row>
    <row r="19" spans="2:7" x14ac:dyDescent="0.2">
      <c r="B19" t="s">
        <v>61</v>
      </c>
      <c r="C19">
        <v>21</v>
      </c>
      <c r="D19" s="14">
        <v>18.86</v>
      </c>
      <c r="E19" s="15">
        <v>395.97</v>
      </c>
    </row>
    <row r="20" spans="2:7" x14ac:dyDescent="0.2">
      <c r="B20" t="s">
        <v>73</v>
      </c>
      <c r="C20">
        <v>402</v>
      </c>
      <c r="D20" s="14">
        <v>31.3</v>
      </c>
      <c r="E20" s="15">
        <v>12589.9</v>
      </c>
    </row>
    <row r="21" spans="2:7" x14ac:dyDescent="0.2">
      <c r="D21" s="14"/>
      <c r="E21" s="15"/>
    </row>
    <row r="22" spans="2:7" x14ac:dyDescent="0.2">
      <c r="B22" t="s">
        <v>62</v>
      </c>
      <c r="C22">
        <v>117</v>
      </c>
      <c r="D22" s="14">
        <v>24.72</v>
      </c>
      <c r="E22" s="15">
        <v>2891.67</v>
      </c>
    </row>
    <row r="24" spans="2:7" ht="15" x14ac:dyDescent="0.2">
      <c r="B24" s="27" t="s">
        <v>52</v>
      </c>
      <c r="C24" s="25" t="s">
        <v>76</v>
      </c>
      <c r="D24" s="25"/>
      <c r="E24" s="25"/>
    </row>
    <row r="25" spans="2:7" ht="45" x14ac:dyDescent="0.2">
      <c r="B25" s="28"/>
      <c r="C25" s="23" t="s">
        <v>44</v>
      </c>
      <c r="D25" s="23" t="s">
        <v>45</v>
      </c>
      <c r="E25" s="23" t="s">
        <v>46</v>
      </c>
    </row>
    <row r="26" spans="2:7" x14ac:dyDescent="0.2">
      <c r="B26" t="s">
        <v>53</v>
      </c>
      <c r="C26" s="16">
        <v>479</v>
      </c>
      <c r="D26" s="17"/>
      <c r="E26" s="16">
        <v>22405</v>
      </c>
    </row>
    <row r="27" spans="2:7" ht="15" x14ac:dyDescent="0.25">
      <c r="B27" t="s">
        <v>60</v>
      </c>
      <c r="C27" s="16">
        <f>C15*-1</f>
        <v>-8</v>
      </c>
      <c r="D27" s="17"/>
      <c r="E27" s="16">
        <f>E15*-1</f>
        <v>-131.41</v>
      </c>
      <c r="G27" s="18"/>
    </row>
    <row r="28" spans="2:7" x14ac:dyDescent="0.2">
      <c r="B28" t="s">
        <v>49</v>
      </c>
      <c r="C28" s="16">
        <f>C16*-1</f>
        <v>-4</v>
      </c>
      <c r="D28" s="17"/>
      <c r="E28" s="16">
        <f>E16*-1</f>
        <v>-91.74</v>
      </c>
    </row>
    <row r="29" spans="2:7" x14ac:dyDescent="0.2">
      <c r="B29" t="s">
        <v>54</v>
      </c>
      <c r="C29" s="16"/>
      <c r="D29" s="17">
        <f>D17*-0.25</f>
        <v>-9.6575000000000006</v>
      </c>
      <c r="E29" s="16">
        <f>C17*D29</f>
        <v>-280.0675</v>
      </c>
    </row>
    <row r="30" spans="2:7" x14ac:dyDescent="0.2">
      <c r="B30" t="s">
        <v>55</v>
      </c>
      <c r="C30" s="16"/>
      <c r="D30" s="17">
        <f>D18*-0.25</f>
        <v>-6.0274999999999999</v>
      </c>
      <c r="E30" s="16">
        <f>C18*D30</f>
        <v>-72.33</v>
      </c>
    </row>
    <row r="31" spans="2:7" ht="15" x14ac:dyDescent="0.25">
      <c r="B31" t="s">
        <v>61</v>
      </c>
      <c r="C31" s="16">
        <f>C19*-1</f>
        <v>-21</v>
      </c>
      <c r="D31" s="17"/>
      <c r="E31" s="16">
        <f>E19*-1</f>
        <v>-395.97</v>
      </c>
      <c r="G31" s="18"/>
    </row>
    <row r="32" spans="2:7" x14ac:dyDescent="0.2">
      <c r="B32" t="s">
        <v>56</v>
      </c>
      <c r="C32" s="16"/>
      <c r="D32" s="17">
        <v>-3</v>
      </c>
      <c r="E32" s="16">
        <f>(C20+C27+C28+C31)*0.5*D32</f>
        <v>-553.5</v>
      </c>
    </row>
    <row r="33" spans="2:5" ht="15" x14ac:dyDescent="0.25">
      <c r="B33" s="18" t="s">
        <v>57</v>
      </c>
      <c r="C33" s="16">
        <f>SUM(C27:C31)</f>
        <v>-33</v>
      </c>
      <c r="D33" s="17"/>
      <c r="E33" s="16">
        <f>SUM(E27:E32)</f>
        <v>-1525.0174999999999</v>
      </c>
    </row>
    <row r="34" spans="2:5" ht="15" x14ac:dyDescent="0.25">
      <c r="B34" s="18" t="s">
        <v>58</v>
      </c>
      <c r="C34" s="16">
        <f>C26+C33</f>
        <v>446</v>
      </c>
      <c r="D34" s="17"/>
      <c r="E34" s="16">
        <f>E26+E33</f>
        <v>20879.982499999998</v>
      </c>
    </row>
    <row r="35" spans="2:5" x14ac:dyDescent="0.2">
      <c r="C35" s="19">
        <f>(C34-C26)/C26</f>
        <v>-6.889352818371608E-2</v>
      </c>
      <c r="D35" s="17"/>
      <c r="E35" s="19">
        <f>(E34-E26)/E26</f>
        <v>-6.8065945101539918E-2</v>
      </c>
    </row>
    <row r="36" spans="2:5" x14ac:dyDescent="0.2">
      <c r="C36" s="16"/>
      <c r="E36" s="16"/>
    </row>
    <row r="37" spans="2:5" x14ac:dyDescent="0.2">
      <c r="B37" t="s">
        <v>63</v>
      </c>
      <c r="C37" s="16"/>
      <c r="E37" s="16"/>
    </row>
    <row r="38" spans="2:5" x14ac:dyDescent="0.2">
      <c r="B38" t="s">
        <v>64</v>
      </c>
      <c r="C38" s="16">
        <f>C22*-0.1</f>
        <v>-11.700000000000001</v>
      </c>
      <c r="E38" s="16">
        <f>E22*-0.1</f>
        <v>-289.16700000000003</v>
      </c>
    </row>
    <row r="39" spans="2:5" ht="15" x14ac:dyDescent="0.25">
      <c r="B39" s="18" t="s">
        <v>65</v>
      </c>
      <c r="C39" s="16">
        <f>C38+C33</f>
        <v>-44.7</v>
      </c>
      <c r="E39" s="16">
        <f>E38+E33</f>
        <v>-1814.1844999999998</v>
      </c>
    </row>
    <row r="40" spans="2:5" ht="15" x14ac:dyDescent="0.25">
      <c r="B40" s="18" t="s">
        <v>58</v>
      </c>
      <c r="C40" s="16">
        <f>C26+C39</f>
        <v>434.3</v>
      </c>
      <c r="E40" s="16">
        <f>E26+E39</f>
        <v>20590.815500000001</v>
      </c>
    </row>
    <row r="41" spans="2:5" x14ac:dyDescent="0.2">
      <c r="C41" s="19">
        <f>(C40-C26)/C26</f>
        <v>-9.331941544885175E-2</v>
      </c>
      <c r="E41" s="19">
        <f>(E40-E26)/E26</f>
        <v>-8.0972305288997959E-2</v>
      </c>
    </row>
  </sheetData>
  <mergeCells count="6">
    <mergeCell ref="B2:B3"/>
    <mergeCell ref="C2:E2"/>
    <mergeCell ref="B13:B14"/>
    <mergeCell ref="C13:E13"/>
    <mergeCell ref="B24:B25"/>
    <mergeCell ref="C24:E2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41"/>
  <sheetViews>
    <sheetView workbookViewId="0">
      <selection activeCell="F19" sqref="F19"/>
    </sheetView>
  </sheetViews>
  <sheetFormatPr defaultRowHeight="14.25" x14ac:dyDescent="0.2"/>
  <cols>
    <col min="2" max="2" width="26.5" bestFit="1" customWidth="1"/>
    <col min="3" max="5" width="11.375" customWidth="1"/>
    <col min="6" max="6" width="23.75" customWidth="1"/>
  </cols>
  <sheetData>
    <row r="2" spans="2:5" ht="15" x14ac:dyDescent="0.2">
      <c r="B2" s="24" t="s">
        <v>72</v>
      </c>
      <c r="C2" s="25" t="s">
        <v>70</v>
      </c>
      <c r="D2" s="25"/>
      <c r="E2" s="25"/>
    </row>
    <row r="3" spans="2:5" ht="38.25" customHeight="1" x14ac:dyDescent="0.2">
      <c r="B3" s="24"/>
      <c r="C3" s="22" t="s">
        <v>44</v>
      </c>
      <c r="D3" s="22" t="s">
        <v>45</v>
      </c>
      <c r="E3" s="22" t="s">
        <v>46</v>
      </c>
    </row>
    <row r="4" spans="2:5" x14ac:dyDescent="0.2">
      <c r="B4" s="11">
        <v>2008</v>
      </c>
      <c r="C4" s="11">
        <v>107</v>
      </c>
      <c r="D4" s="12">
        <v>42.08</v>
      </c>
      <c r="E4" s="13">
        <v>4502.1000000000004</v>
      </c>
    </row>
    <row r="5" spans="2:5" x14ac:dyDescent="0.2">
      <c r="B5" s="11">
        <v>2009</v>
      </c>
      <c r="C5" s="11">
        <v>84</v>
      </c>
      <c r="D5" s="12">
        <v>48.3</v>
      </c>
      <c r="E5" s="13">
        <v>4057.05</v>
      </c>
    </row>
    <row r="6" spans="2:5" x14ac:dyDescent="0.2">
      <c r="B6" s="11">
        <v>2010</v>
      </c>
      <c r="C6" s="11">
        <v>95</v>
      </c>
      <c r="D6" s="12">
        <v>39.770000000000003</v>
      </c>
      <c r="E6" s="13">
        <v>3777.9</v>
      </c>
    </row>
    <row r="7" spans="2:5" x14ac:dyDescent="0.2">
      <c r="B7" s="11">
        <v>2011</v>
      </c>
      <c r="C7" s="11">
        <v>112</v>
      </c>
      <c r="D7" s="12">
        <v>36.11</v>
      </c>
      <c r="E7" s="13">
        <v>4043.97</v>
      </c>
    </row>
    <row r="8" spans="2:5" x14ac:dyDescent="0.2">
      <c r="B8" s="11">
        <v>2012</v>
      </c>
      <c r="C8" s="11">
        <v>86</v>
      </c>
      <c r="D8" s="12">
        <v>53.59</v>
      </c>
      <c r="E8" s="13">
        <v>4608.5600000000004</v>
      </c>
    </row>
    <row r="13" spans="2:5" ht="15" x14ac:dyDescent="0.2">
      <c r="B13" s="26"/>
      <c r="C13" s="25" t="s">
        <v>71</v>
      </c>
      <c r="D13" s="25"/>
      <c r="E13" s="25"/>
    </row>
    <row r="14" spans="2:5" ht="45" x14ac:dyDescent="0.2">
      <c r="B14" s="26"/>
      <c r="C14" s="22" t="s">
        <v>44</v>
      </c>
      <c r="D14" s="22" t="s">
        <v>45</v>
      </c>
      <c r="E14" s="22" t="s">
        <v>46</v>
      </c>
    </row>
    <row r="15" spans="2:5" x14ac:dyDescent="0.2">
      <c r="B15" t="s">
        <v>59</v>
      </c>
      <c r="C15">
        <v>1</v>
      </c>
      <c r="D15" s="14">
        <v>8.52</v>
      </c>
      <c r="E15" s="15">
        <v>8.52</v>
      </c>
    </row>
    <row r="16" spans="2:5" x14ac:dyDescent="0.2">
      <c r="B16" t="s">
        <v>49</v>
      </c>
      <c r="C16">
        <v>1</v>
      </c>
      <c r="D16" s="14">
        <v>17.57</v>
      </c>
      <c r="E16" s="15">
        <v>17.57</v>
      </c>
    </row>
    <row r="17" spans="2:7" x14ac:dyDescent="0.2">
      <c r="B17" t="s">
        <v>50</v>
      </c>
      <c r="C17">
        <v>5</v>
      </c>
      <c r="D17" s="14">
        <v>22.77</v>
      </c>
      <c r="E17" s="15">
        <v>113.84</v>
      </c>
    </row>
    <row r="18" spans="2:7" x14ac:dyDescent="0.2">
      <c r="B18" t="s">
        <v>51</v>
      </c>
      <c r="C18">
        <v>1</v>
      </c>
      <c r="D18" s="14">
        <v>21.9</v>
      </c>
      <c r="E18" s="15">
        <v>21.9</v>
      </c>
    </row>
    <row r="19" spans="2:7" x14ac:dyDescent="0.2">
      <c r="B19" t="s">
        <v>61</v>
      </c>
      <c r="C19">
        <v>2</v>
      </c>
      <c r="D19" s="14">
        <v>34.08</v>
      </c>
      <c r="E19" s="15">
        <v>68.16</v>
      </c>
    </row>
    <row r="20" spans="2:7" x14ac:dyDescent="0.2">
      <c r="B20" t="s">
        <v>73</v>
      </c>
      <c r="C20">
        <v>68</v>
      </c>
      <c r="D20" s="14">
        <v>29.3</v>
      </c>
      <c r="E20" s="15">
        <v>1990.59</v>
      </c>
    </row>
    <row r="21" spans="2:7" x14ac:dyDescent="0.2">
      <c r="D21" s="14"/>
      <c r="E21" s="15"/>
    </row>
    <row r="22" spans="2:7" x14ac:dyDescent="0.2">
      <c r="B22" t="s">
        <v>62</v>
      </c>
      <c r="C22">
        <v>11</v>
      </c>
      <c r="D22" s="14">
        <v>46.52</v>
      </c>
      <c r="E22" s="15">
        <v>511</v>
      </c>
    </row>
    <row r="24" spans="2:7" ht="15" x14ac:dyDescent="0.2">
      <c r="B24" s="27" t="s">
        <v>52</v>
      </c>
      <c r="C24" s="25" t="s">
        <v>71</v>
      </c>
      <c r="D24" s="25"/>
      <c r="E24" s="25"/>
    </row>
    <row r="25" spans="2:7" ht="45" x14ac:dyDescent="0.2">
      <c r="B25" s="28"/>
      <c r="C25" s="22" t="s">
        <v>44</v>
      </c>
      <c r="D25" s="22" t="s">
        <v>45</v>
      </c>
      <c r="E25" s="22" t="s">
        <v>46</v>
      </c>
    </row>
    <row r="26" spans="2:7" x14ac:dyDescent="0.2">
      <c r="B26" t="s">
        <v>53</v>
      </c>
      <c r="C26" s="16">
        <v>86</v>
      </c>
      <c r="D26" s="17"/>
      <c r="E26" s="16">
        <v>4609</v>
      </c>
    </row>
    <row r="27" spans="2:7" ht="15" x14ac:dyDescent="0.25">
      <c r="B27" t="s">
        <v>60</v>
      </c>
      <c r="C27" s="16">
        <f>C15*-1</f>
        <v>-1</v>
      </c>
      <c r="D27" s="17"/>
      <c r="E27" s="16">
        <f>E15*-1</f>
        <v>-8.52</v>
      </c>
      <c r="G27" s="18"/>
    </row>
    <row r="28" spans="2:7" x14ac:dyDescent="0.2">
      <c r="B28" t="s">
        <v>49</v>
      </c>
      <c r="C28" s="16">
        <f>C16*-1</f>
        <v>-1</v>
      </c>
      <c r="D28" s="17"/>
      <c r="E28" s="16">
        <f>E16*-1</f>
        <v>-17.57</v>
      </c>
    </row>
    <row r="29" spans="2:7" x14ac:dyDescent="0.2">
      <c r="B29" t="s">
        <v>54</v>
      </c>
      <c r="C29" s="16"/>
      <c r="D29" s="17">
        <f>D17*-0.25</f>
        <v>-5.6924999999999999</v>
      </c>
      <c r="E29" s="16">
        <f>C17*D29</f>
        <v>-28.462499999999999</v>
      </c>
    </row>
    <row r="30" spans="2:7" x14ac:dyDescent="0.2">
      <c r="B30" t="s">
        <v>55</v>
      </c>
      <c r="C30" s="16"/>
      <c r="D30" s="17">
        <f>D18*-0.25</f>
        <v>-5.4749999999999996</v>
      </c>
      <c r="E30" s="16">
        <f>C18*D30</f>
        <v>-5.4749999999999996</v>
      </c>
    </row>
    <row r="31" spans="2:7" ht="15" x14ac:dyDescent="0.25">
      <c r="B31" t="s">
        <v>61</v>
      </c>
      <c r="C31" s="16">
        <f>C19*-1</f>
        <v>-2</v>
      </c>
      <c r="D31" s="17"/>
      <c r="E31" s="16">
        <f>E19*-1</f>
        <v>-68.16</v>
      </c>
      <c r="G31" s="18"/>
    </row>
    <row r="32" spans="2:7" x14ac:dyDescent="0.2">
      <c r="B32" t="s">
        <v>56</v>
      </c>
      <c r="C32" s="16"/>
      <c r="D32" s="17">
        <v>-3</v>
      </c>
      <c r="E32" s="16">
        <f>(C20+C27+C28+C31)*0.5*D32</f>
        <v>-96</v>
      </c>
    </row>
    <row r="33" spans="2:5" ht="15" x14ac:dyDescent="0.25">
      <c r="B33" s="18" t="s">
        <v>57</v>
      </c>
      <c r="C33" s="16">
        <f>SUM(C27:C31)</f>
        <v>-4</v>
      </c>
      <c r="D33" s="17"/>
      <c r="E33" s="16">
        <f>SUM(E27:E32)</f>
        <v>-224.1875</v>
      </c>
    </row>
    <row r="34" spans="2:5" ht="15" x14ac:dyDescent="0.25">
      <c r="B34" s="18" t="s">
        <v>58</v>
      </c>
      <c r="C34" s="16">
        <f>C26+C33</f>
        <v>82</v>
      </c>
      <c r="D34" s="17"/>
      <c r="E34" s="16">
        <f>E26+E33</f>
        <v>4384.8125</v>
      </c>
    </row>
    <row r="35" spans="2:5" x14ac:dyDescent="0.2">
      <c r="C35" s="19">
        <f>(C34-C26)/C26</f>
        <v>-4.6511627906976744E-2</v>
      </c>
      <c r="D35" s="17"/>
      <c r="E35" s="19">
        <f>(E34-E26)/E26</f>
        <v>-4.8641245389455412E-2</v>
      </c>
    </row>
    <row r="36" spans="2:5" x14ac:dyDescent="0.2">
      <c r="C36" s="16"/>
      <c r="E36" s="16"/>
    </row>
    <row r="37" spans="2:5" x14ac:dyDescent="0.2">
      <c r="B37" t="s">
        <v>63</v>
      </c>
      <c r="C37" s="16"/>
      <c r="E37" s="16"/>
    </row>
    <row r="38" spans="2:5" x14ac:dyDescent="0.2">
      <c r="B38" t="s">
        <v>64</v>
      </c>
      <c r="C38" s="16">
        <f>C22*-0.1</f>
        <v>-1.1000000000000001</v>
      </c>
      <c r="E38" s="16">
        <f>E22*-0.1</f>
        <v>-51.1</v>
      </c>
    </row>
    <row r="39" spans="2:5" ht="15" x14ac:dyDescent="0.25">
      <c r="B39" s="18" t="s">
        <v>65</v>
      </c>
      <c r="C39" s="16">
        <f>C38+C33</f>
        <v>-5.0999999999999996</v>
      </c>
      <c r="E39" s="16">
        <f>E38+E33</f>
        <v>-275.28750000000002</v>
      </c>
    </row>
    <row r="40" spans="2:5" ht="15" x14ac:dyDescent="0.25">
      <c r="B40" s="18" t="s">
        <v>58</v>
      </c>
      <c r="C40" s="16">
        <f>C26+C39</f>
        <v>80.900000000000006</v>
      </c>
      <c r="E40" s="16">
        <f>E26+E39</f>
        <v>4333.7124999999996</v>
      </c>
    </row>
    <row r="41" spans="2:5" x14ac:dyDescent="0.2">
      <c r="C41" s="19">
        <f>(C40-C26)/C26</f>
        <v>-5.9302325581395282E-2</v>
      </c>
      <c r="E41" s="19">
        <f>(E40-E26)/E26</f>
        <v>-5.9728249077891163E-2</v>
      </c>
    </row>
  </sheetData>
  <mergeCells count="6">
    <mergeCell ref="B2:B3"/>
    <mergeCell ref="C2:E2"/>
    <mergeCell ref="B13:B14"/>
    <mergeCell ref="C13:E13"/>
    <mergeCell ref="B24:B25"/>
    <mergeCell ref="C24:E2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41"/>
  <sheetViews>
    <sheetView workbookViewId="0">
      <selection activeCell="B21" sqref="B21"/>
    </sheetView>
  </sheetViews>
  <sheetFormatPr defaultRowHeight="14.25" x14ac:dyDescent="0.2"/>
  <cols>
    <col min="2" max="2" width="26.5" bestFit="1" customWidth="1"/>
    <col min="3" max="5" width="11.375" customWidth="1"/>
    <col min="6" max="6" width="23.75" customWidth="1"/>
  </cols>
  <sheetData>
    <row r="2" spans="2:5" ht="15" x14ac:dyDescent="0.2">
      <c r="B2" s="24" t="s">
        <v>72</v>
      </c>
      <c r="C2" s="25" t="s">
        <v>68</v>
      </c>
      <c r="D2" s="25"/>
      <c r="E2" s="25"/>
    </row>
    <row r="3" spans="2:5" ht="38.25" customHeight="1" x14ac:dyDescent="0.2">
      <c r="B3" s="24"/>
      <c r="C3" s="21" t="s">
        <v>44</v>
      </c>
      <c r="D3" s="21" t="s">
        <v>45</v>
      </c>
      <c r="E3" s="21" t="s">
        <v>46</v>
      </c>
    </row>
    <row r="4" spans="2:5" x14ac:dyDescent="0.2">
      <c r="B4" s="11">
        <v>2008</v>
      </c>
      <c r="C4" s="11">
        <v>526</v>
      </c>
      <c r="D4" s="12">
        <v>39.090000000000003</v>
      </c>
      <c r="E4" s="13">
        <v>20560.400000000001</v>
      </c>
    </row>
    <row r="5" spans="2:5" x14ac:dyDescent="0.2">
      <c r="B5" s="11">
        <v>2009</v>
      </c>
      <c r="C5" s="11">
        <v>522</v>
      </c>
      <c r="D5" s="12">
        <v>38.42</v>
      </c>
      <c r="E5" s="13">
        <v>20053.2</v>
      </c>
    </row>
    <row r="6" spans="2:5" x14ac:dyDescent="0.2">
      <c r="B6" s="11">
        <v>2010</v>
      </c>
      <c r="C6" s="11">
        <v>492</v>
      </c>
      <c r="D6" s="12">
        <v>36.950000000000003</v>
      </c>
      <c r="E6" s="13">
        <v>18181.599999999999</v>
      </c>
    </row>
    <row r="7" spans="2:5" x14ac:dyDescent="0.2">
      <c r="B7" s="11">
        <v>2011</v>
      </c>
      <c r="C7" s="11">
        <v>456</v>
      </c>
      <c r="D7" s="12">
        <v>39.700000000000003</v>
      </c>
      <c r="E7" s="13">
        <v>18101.3</v>
      </c>
    </row>
    <row r="8" spans="2:5" x14ac:dyDescent="0.2">
      <c r="B8" s="11">
        <v>2012</v>
      </c>
      <c r="C8" s="11">
        <v>487</v>
      </c>
      <c r="D8" s="12">
        <v>33.229999999999997</v>
      </c>
      <c r="E8" s="13">
        <v>16184.7</v>
      </c>
    </row>
    <row r="13" spans="2:5" ht="15" x14ac:dyDescent="0.2">
      <c r="B13" s="26"/>
      <c r="C13" s="25" t="s">
        <v>69</v>
      </c>
      <c r="D13" s="25"/>
      <c r="E13" s="25"/>
    </row>
    <row r="14" spans="2:5" ht="45" x14ac:dyDescent="0.2">
      <c r="B14" s="26"/>
      <c r="C14" s="21" t="s">
        <v>44</v>
      </c>
      <c r="D14" s="21" t="s">
        <v>45</v>
      </c>
      <c r="E14" s="21" t="s">
        <v>46</v>
      </c>
    </row>
    <row r="15" spans="2:5" x14ac:dyDescent="0.2">
      <c r="B15" t="s">
        <v>59</v>
      </c>
      <c r="C15">
        <v>6</v>
      </c>
      <c r="D15" s="14">
        <v>14.2</v>
      </c>
      <c r="E15" s="15">
        <v>85.21</v>
      </c>
    </row>
    <row r="16" spans="2:5" x14ac:dyDescent="0.2">
      <c r="B16" t="s">
        <v>49</v>
      </c>
      <c r="C16">
        <v>8</v>
      </c>
      <c r="D16" s="14">
        <v>24.54</v>
      </c>
      <c r="E16" s="15">
        <v>196.3</v>
      </c>
    </row>
    <row r="17" spans="2:7" x14ac:dyDescent="0.2">
      <c r="B17" t="s">
        <v>50</v>
      </c>
      <c r="C17">
        <v>40</v>
      </c>
      <c r="D17" s="14">
        <v>18.73</v>
      </c>
      <c r="E17" s="15">
        <v>749.08</v>
      </c>
    </row>
    <row r="18" spans="2:7" x14ac:dyDescent="0.2">
      <c r="B18" t="s">
        <v>51</v>
      </c>
      <c r="C18">
        <v>6</v>
      </c>
      <c r="D18" s="14">
        <v>16.7</v>
      </c>
      <c r="E18" s="15">
        <v>100.2</v>
      </c>
    </row>
    <row r="19" spans="2:7" x14ac:dyDescent="0.2">
      <c r="B19" t="s">
        <v>61</v>
      </c>
      <c r="C19">
        <v>19</v>
      </c>
      <c r="D19" s="14">
        <v>18.96</v>
      </c>
      <c r="E19" s="15">
        <v>360.3</v>
      </c>
    </row>
    <row r="20" spans="2:7" x14ac:dyDescent="0.2">
      <c r="B20" t="s">
        <v>73</v>
      </c>
      <c r="C20">
        <v>367</v>
      </c>
      <c r="D20" s="14">
        <v>18.7</v>
      </c>
      <c r="E20" s="15">
        <v>6859.18</v>
      </c>
    </row>
    <row r="21" spans="2:7" x14ac:dyDescent="0.2">
      <c r="D21" s="14"/>
      <c r="E21" s="15"/>
    </row>
    <row r="22" spans="2:7" x14ac:dyDescent="0.2">
      <c r="B22" t="s">
        <v>62</v>
      </c>
      <c r="C22">
        <v>63</v>
      </c>
      <c r="D22" s="14">
        <v>16.27</v>
      </c>
      <c r="E22" s="15">
        <v>1024.8499999999999</v>
      </c>
    </row>
    <row r="24" spans="2:7" ht="15" x14ac:dyDescent="0.2">
      <c r="B24" s="27" t="s">
        <v>52</v>
      </c>
      <c r="C24" s="25" t="s">
        <v>69</v>
      </c>
      <c r="D24" s="25"/>
      <c r="E24" s="25"/>
    </row>
    <row r="25" spans="2:7" ht="45" x14ac:dyDescent="0.2">
      <c r="B25" s="28"/>
      <c r="C25" s="21" t="s">
        <v>44</v>
      </c>
      <c r="D25" s="21" t="s">
        <v>45</v>
      </c>
      <c r="E25" s="21" t="s">
        <v>46</v>
      </c>
    </row>
    <row r="26" spans="2:7" x14ac:dyDescent="0.2">
      <c r="B26" t="s">
        <v>53</v>
      </c>
      <c r="C26" s="16">
        <v>487</v>
      </c>
      <c r="D26" s="17"/>
      <c r="E26" s="16">
        <v>16185</v>
      </c>
    </row>
    <row r="27" spans="2:7" ht="15" x14ac:dyDescent="0.25">
      <c r="B27" t="s">
        <v>60</v>
      </c>
      <c r="C27" s="16">
        <f>C15*-1</f>
        <v>-6</v>
      </c>
      <c r="D27" s="17"/>
      <c r="E27" s="16">
        <f>E15*-1</f>
        <v>-85.21</v>
      </c>
      <c r="G27" s="18"/>
    </row>
    <row r="28" spans="2:7" x14ac:dyDescent="0.2">
      <c r="B28" t="s">
        <v>49</v>
      </c>
      <c r="C28" s="16">
        <f>C16*-1</f>
        <v>-8</v>
      </c>
      <c r="D28" s="17"/>
      <c r="E28" s="16">
        <f>E16*-1</f>
        <v>-196.3</v>
      </c>
    </row>
    <row r="29" spans="2:7" x14ac:dyDescent="0.2">
      <c r="B29" t="s">
        <v>54</v>
      </c>
      <c r="C29" s="16"/>
      <c r="D29" s="17">
        <f>D17*-0.25</f>
        <v>-4.6825000000000001</v>
      </c>
      <c r="E29" s="16">
        <f>C17*D29</f>
        <v>-187.3</v>
      </c>
    </row>
    <row r="30" spans="2:7" x14ac:dyDescent="0.2">
      <c r="B30" t="s">
        <v>55</v>
      </c>
      <c r="C30" s="16"/>
      <c r="D30" s="17">
        <f>D18*-0.25</f>
        <v>-4.1749999999999998</v>
      </c>
      <c r="E30" s="16">
        <f>C18*D30</f>
        <v>-25.049999999999997</v>
      </c>
    </row>
    <row r="31" spans="2:7" ht="15" x14ac:dyDescent="0.25">
      <c r="B31" t="s">
        <v>61</v>
      </c>
      <c r="C31" s="16">
        <f>C19*-1</f>
        <v>-19</v>
      </c>
      <c r="D31" s="17"/>
      <c r="E31" s="16">
        <f>E19*-1</f>
        <v>-360.3</v>
      </c>
      <c r="G31" s="18"/>
    </row>
    <row r="32" spans="2:7" x14ac:dyDescent="0.2">
      <c r="B32" t="s">
        <v>56</v>
      </c>
      <c r="C32" s="16"/>
      <c r="D32" s="17">
        <v>-3</v>
      </c>
      <c r="E32" s="16">
        <f>(C20+C27+C28+C31)*0.5*D32</f>
        <v>-501</v>
      </c>
    </row>
    <row r="33" spans="2:5" ht="15" x14ac:dyDescent="0.25">
      <c r="B33" s="18" t="s">
        <v>57</v>
      </c>
      <c r="C33" s="16">
        <f>SUM(C27:C31)</f>
        <v>-33</v>
      </c>
      <c r="D33" s="17"/>
      <c r="E33" s="16">
        <f>SUM(E27:E32)</f>
        <v>-1355.16</v>
      </c>
    </row>
    <row r="34" spans="2:5" ht="15" x14ac:dyDescent="0.25">
      <c r="B34" s="18" t="s">
        <v>58</v>
      </c>
      <c r="C34" s="16">
        <f>C26+C33</f>
        <v>454</v>
      </c>
      <c r="D34" s="17"/>
      <c r="E34" s="16">
        <f>E26+E33</f>
        <v>14829.84</v>
      </c>
    </row>
    <row r="35" spans="2:5" x14ac:dyDescent="0.2">
      <c r="C35" s="19">
        <f>(C34-C26)/C26</f>
        <v>-6.7761806981519512E-2</v>
      </c>
      <c r="D35" s="17"/>
      <c r="E35" s="19">
        <f>(E34-E26)/E26</f>
        <v>-8.3729379054680253E-2</v>
      </c>
    </row>
    <row r="36" spans="2:5" x14ac:dyDescent="0.2">
      <c r="C36" s="16"/>
      <c r="E36" s="16"/>
    </row>
    <row r="37" spans="2:5" x14ac:dyDescent="0.2">
      <c r="B37" t="s">
        <v>63</v>
      </c>
      <c r="C37" s="16"/>
      <c r="E37" s="16"/>
    </row>
    <row r="38" spans="2:5" x14ac:dyDescent="0.2">
      <c r="B38" t="s">
        <v>64</v>
      </c>
      <c r="C38" s="16">
        <f>C22*-0.1</f>
        <v>-6.3000000000000007</v>
      </c>
      <c r="E38" s="16">
        <f>E22*-0.1</f>
        <v>-102.485</v>
      </c>
    </row>
    <row r="39" spans="2:5" ht="15" x14ac:dyDescent="0.25">
      <c r="B39" s="18" t="s">
        <v>65</v>
      </c>
      <c r="C39" s="16">
        <f>C38+C33</f>
        <v>-39.299999999999997</v>
      </c>
      <c r="E39" s="16">
        <f>E38+E33</f>
        <v>-1457.645</v>
      </c>
    </row>
    <row r="40" spans="2:5" ht="15" x14ac:dyDescent="0.25">
      <c r="B40" s="18" t="s">
        <v>58</v>
      </c>
      <c r="C40" s="16">
        <f>C26+C39</f>
        <v>447.7</v>
      </c>
      <c r="E40" s="16">
        <f>E26+E39</f>
        <v>14727.355</v>
      </c>
    </row>
    <row r="41" spans="2:5" x14ac:dyDescent="0.2">
      <c r="C41" s="19">
        <f>(C40-C26)/C26</f>
        <v>-8.0698151950718708E-2</v>
      </c>
      <c r="E41" s="19">
        <f>(E40-E26)/E26</f>
        <v>-9.0061476675934532E-2</v>
      </c>
    </row>
  </sheetData>
  <mergeCells count="6">
    <mergeCell ref="B2:B3"/>
    <mergeCell ref="C2:E2"/>
    <mergeCell ref="B13:B14"/>
    <mergeCell ref="C13:E13"/>
    <mergeCell ref="B24:B25"/>
    <mergeCell ref="C24:E24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41"/>
  <sheetViews>
    <sheetView topLeftCell="A4" workbookViewId="0">
      <selection activeCell="B21" sqref="B21"/>
    </sheetView>
  </sheetViews>
  <sheetFormatPr defaultRowHeight="14.25" x14ac:dyDescent="0.2"/>
  <cols>
    <col min="2" max="2" width="26.5" bestFit="1" customWidth="1"/>
    <col min="3" max="5" width="11.375" customWidth="1"/>
    <col min="6" max="6" width="23.75" customWidth="1"/>
  </cols>
  <sheetData>
    <row r="2" spans="2:5" ht="15" x14ac:dyDescent="0.2">
      <c r="B2" s="24" t="s">
        <v>72</v>
      </c>
      <c r="C2" s="25" t="s">
        <v>47</v>
      </c>
      <c r="D2" s="25"/>
      <c r="E2" s="25"/>
    </row>
    <row r="3" spans="2:5" ht="38.25" customHeight="1" x14ac:dyDescent="0.2">
      <c r="B3" s="24"/>
      <c r="C3" s="10" t="s">
        <v>44</v>
      </c>
      <c r="D3" s="10" t="s">
        <v>45</v>
      </c>
      <c r="E3" s="10" t="s">
        <v>46</v>
      </c>
    </row>
    <row r="4" spans="2:5" x14ac:dyDescent="0.2">
      <c r="B4" s="11">
        <v>2008</v>
      </c>
      <c r="C4" s="11">
        <v>729</v>
      </c>
      <c r="D4" s="12">
        <v>39.92</v>
      </c>
      <c r="E4" s="13">
        <v>29098.5</v>
      </c>
    </row>
    <row r="5" spans="2:5" x14ac:dyDescent="0.2">
      <c r="B5" s="11">
        <v>2009</v>
      </c>
      <c r="C5" s="11">
        <v>729</v>
      </c>
      <c r="D5" s="12">
        <v>45.9</v>
      </c>
      <c r="E5" s="13">
        <v>3459.9</v>
      </c>
    </row>
    <row r="6" spans="2:5" x14ac:dyDescent="0.2">
      <c r="B6" s="11">
        <v>2010</v>
      </c>
      <c r="C6" s="11">
        <v>670</v>
      </c>
      <c r="D6" s="12">
        <v>46.56</v>
      </c>
      <c r="E6" s="13">
        <v>31193.9</v>
      </c>
    </row>
    <row r="7" spans="2:5" x14ac:dyDescent="0.2">
      <c r="B7" s="11">
        <v>2011</v>
      </c>
      <c r="C7" s="11">
        <v>638</v>
      </c>
      <c r="D7" s="12">
        <v>47.7</v>
      </c>
      <c r="E7" s="13">
        <v>30432.400000000001</v>
      </c>
    </row>
    <row r="8" spans="2:5" x14ac:dyDescent="0.2">
      <c r="B8" s="11">
        <v>2012</v>
      </c>
      <c r="C8" s="11">
        <v>667</v>
      </c>
      <c r="D8" s="12">
        <v>47.03</v>
      </c>
      <c r="E8" s="13">
        <v>31365.9</v>
      </c>
    </row>
    <row r="13" spans="2:5" ht="15" x14ac:dyDescent="0.2">
      <c r="B13" s="26"/>
      <c r="C13" s="25" t="s">
        <v>48</v>
      </c>
      <c r="D13" s="25"/>
      <c r="E13" s="25"/>
    </row>
    <row r="14" spans="2:5" ht="45" x14ac:dyDescent="0.2">
      <c r="B14" s="26"/>
      <c r="C14" s="10" t="s">
        <v>44</v>
      </c>
      <c r="D14" s="10" t="s">
        <v>45</v>
      </c>
      <c r="E14" s="10" t="s">
        <v>46</v>
      </c>
    </row>
    <row r="15" spans="2:5" x14ac:dyDescent="0.2">
      <c r="B15" t="s">
        <v>59</v>
      </c>
      <c r="C15">
        <v>13</v>
      </c>
      <c r="D15" s="14">
        <v>20.22</v>
      </c>
      <c r="E15" s="15">
        <v>262.89</v>
      </c>
    </row>
    <row r="16" spans="2:5" x14ac:dyDescent="0.2">
      <c r="B16" t="s">
        <v>49</v>
      </c>
      <c r="C16">
        <v>1</v>
      </c>
      <c r="D16" s="14">
        <v>13.05</v>
      </c>
      <c r="E16" s="15">
        <v>13.05</v>
      </c>
    </row>
    <row r="17" spans="2:7" x14ac:dyDescent="0.2">
      <c r="B17" t="s">
        <v>50</v>
      </c>
      <c r="C17">
        <v>43</v>
      </c>
      <c r="D17" s="14">
        <v>30.34</v>
      </c>
      <c r="E17" s="15">
        <v>1304.72</v>
      </c>
    </row>
    <row r="18" spans="2:7" x14ac:dyDescent="0.2">
      <c r="B18" t="s">
        <v>51</v>
      </c>
      <c r="C18">
        <v>15</v>
      </c>
      <c r="D18" s="14">
        <v>21.34</v>
      </c>
      <c r="E18" s="15">
        <v>320.07</v>
      </c>
    </row>
    <row r="19" spans="2:7" x14ac:dyDescent="0.2">
      <c r="B19" t="s">
        <v>61</v>
      </c>
      <c r="C19">
        <v>34</v>
      </c>
      <c r="D19" s="14">
        <v>27.04</v>
      </c>
      <c r="E19" s="15">
        <v>919.21</v>
      </c>
    </row>
    <row r="20" spans="2:7" x14ac:dyDescent="0.2">
      <c r="B20" t="s">
        <v>74</v>
      </c>
      <c r="C20">
        <v>460</v>
      </c>
      <c r="D20" s="14">
        <v>24.8</v>
      </c>
      <c r="E20" s="15">
        <v>11423.1</v>
      </c>
    </row>
    <row r="21" spans="2:7" x14ac:dyDescent="0.2">
      <c r="D21" s="14"/>
      <c r="E21" s="15"/>
    </row>
    <row r="22" spans="2:7" x14ac:dyDescent="0.2">
      <c r="B22" t="s">
        <v>62</v>
      </c>
      <c r="C22">
        <v>129</v>
      </c>
      <c r="D22" s="14">
        <v>24.43</v>
      </c>
      <c r="E22" s="15">
        <v>3150.92</v>
      </c>
    </row>
    <row r="24" spans="2:7" ht="15" x14ac:dyDescent="0.2">
      <c r="B24" s="27" t="s">
        <v>52</v>
      </c>
      <c r="C24" s="25" t="s">
        <v>48</v>
      </c>
      <c r="D24" s="25"/>
      <c r="E24" s="25"/>
    </row>
    <row r="25" spans="2:7" ht="45" x14ac:dyDescent="0.2">
      <c r="B25" s="28"/>
      <c r="C25" s="10" t="s">
        <v>44</v>
      </c>
      <c r="D25" s="10" t="s">
        <v>45</v>
      </c>
      <c r="E25" s="10" t="s">
        <v>46</v>
      </c>
    </row>
    <row r="26" spans="2:7" x14ac:dyDescent="0.2">
      <c r="B26" t="s">
        <v>53</v>
      </c>
      <c r="C26" s="16">
        <v>667</v>
      </c>
      <c r="D26" s="17"/>
      <c r="E26" s="16">
        <v>31366</v>
      </c>
    </row>
    <row r="27" spans="2:7" ht="15" x14ac:dyDescent="0.25">
      <c r="B27" t="s">
        <v>60</v>
      </c>
      <c r="C27" s="16">
        <f>C15*-1</f>
        <v>-13</v>
      </c>
      <c r="D27" s="17"/>
      <c r="E27" s="16">
        <f>E15*-1</f>
        <v>-262.89</v>
      </c>
      <c r="G27" s="18"/>
    </row>
    <row r="28" spans="2:7" x14ac:dyDescent="0.2">
      <c r="B28" t="s">
        <v>49</v>
      </c>
      <c r="C28" s="16">
        <f>C16*-1</f>
        <v>-1</v>
      </c>
      <c r="D28" s="17"/>
      <c r="E28" s="16">
        <f>E16*-1</f>
        <v>-13.05</v>
      </c>
    </row>
    <row r="29" spans="2:7" x14ac:dyDescent="0.2">
      <c r="B29" t="s">
        <v>54</v>
      </c>
      <c r="C29" s="16"/>
      <c r="D29" s="17">
        <f>D17*-0.25</f>
        <v>-7.585</v>
      </c>
      <c r="E29" s="16">
        <f>C17*D29</f>
        <v>-326.15499999999997</v>
      </c>
    </row>
    <row r="30" spans="2:7" x14ac:dyDescent="0.2">
      <c r="B30" t="s">
        <v>55</v>
      </c>
      <c r="C30" s="16"/>
      <c r="D30" s="17">
        <f>D18*-0.25</f>
        <v>-5.335</v>
      </c>
      <c r="E30" s="16">
        <f>C18*D30</f>
        <v>-80.025000000000006</v>
      </c>
    </row>
    <row r="31" spans="2:7" ht="15" x14ac:dyDescent="0.25">
      <c r="B31" t="s">
        <v>61</v>
      </c>
      <c r="C31" s="16">
        <f>C19*-1</f>
        <v>-34</v>
      </c>
      <c r="D31" s="17"/>
      <c r="E31" s="16">
        <f>E19*-1</f>
        <v>-919.21</v>
      </c>
      <c r="G31" s="18"/>
    </row>
    <row r="32" spans="2:7" x14ac:dyDescent="0.2">
      <c r="B32" t="s">
        <v>56</v>
      </c>
      <c r="C32" s="16"/>
      <c r="D32" s="17">
        <v>-3</v>
      </c>
      <c r="E32" s="16">
        <f>(C20+C27+C28+C31)*0.5*D32</f>
        <v>-618</v>
      </c>
    </row>
    <row r="33" spans="2:5" ht="15" x14ac:dyDescent="0.25">
      <c r="B33" s="18" t="s">
        <v>57</v>
      </c>
      <c r="C33" s="16">
        <f>SUM(C27:C31)</f>
        <v>-48</v>
      </c>
      <c r="D33" s="17"/>
      <c r="E33" s="16">
        <f>SUM(E27:E32)</f>
        <v>-2219.33</v>
      </c>
    </row>
    <row r="34" spans="2:5" ht="15" x14ac:dyDescent="0.25">
      <c r="B34" s="18" t="s">
        <v>58</v>
      </c>
      <c r="C34" s="16">
        <f>C26+C33</f>
        <v>619</v>
      </c>
      <c r="D34" s="17"/>
      <c r="E34" s="16">
        <f>E26+E33</f>
        <v>29146.67</v>
      </c>
    </row>
    <row r="35" spans="2:5" x14ac:dyDescent="0.2">
      <c r="C35" s="19">
        <f>(C34-C26)/C26</f>
        <v>-7.1964017991004492E-2</v>
      </c>
      <c r="D35" s="17"/>
      <c r="E35" s="19">
        <f>(E34-E26)/E26</f>
        <v>-7.0755914047057375E-2</v>
      </c>
    </row>
    <row r="36" spans="2:5" x14ac:dyDescent="0.2">
      <c r="C36" s="16"/>
      <c r="E36" s="16"/>
    </row>
    <row r="37" spans="2:5" x14ac:dyDescent="0.2">
      <c r="B37" t="s">
        <v>63</v>
      </c>
      <c r="C37" s="16"/>
      <c r="E37" s="16"/>
    </row>
    <row r="38" spans="2:5" x14ac:dyDescent="0.2">
      <c r="B38" t="s">
        <v>64</v>
      </c>
      <c r="C38" s="16">
        <f>C22*-0.1</f>
        <v>-12.9</v>
      </c>
      <c r="E38" s="16">
        <f>E22*-0.1</f>
        <v>-315.09200000000004</v>
      </c>
    </row>
    <row r="39" spans="2:5" ht="15" x14ac:dyDescent="0.25">
      <c r="B39" s="18" t="s">
        <v>65</v>
      </c>
      <c r="C39" s="16">
        <f>C38+C33</f>
        <v>-60.9</v>
      </c>
      <c r="E39" s="16">
        <f>E38+E33</f>
        <v>-2534.422</v>
      </c>
    </row>
    <row r="40" spans="2:5" ht="15" x14ac:dyDescent="0.25">
      <c r="B40" s="18" t="s">
        <v>58</v>
      </c>
      <c r="C40" s="16">
        <f>C26+C39</f>
        <v>606.1</v>
      </c>
      <c r="E40" s="16">
        <f>E26+E39</f>
        <v>28831.578000000001</v>
      </c>
    </row>
    <row r="41" spans="2:5" x14ac:dyDescent="0.2">
      <c r="C41" s="19">
        <f>(C40-C26)/C26</f>
        <v>-9.1304347826086929E-2</v>
      </c>
      <c r="E41" s="19">
        <f>(E40-E26)/E26</f>
        <v>-8.0801568577440502E-2</v>
      </c>
    </row>
  </sheetData>
  <mergeCells count="6">
    <mergeCell ref="C2:E2"/>
    <mergeCell ref="B2:B3"/>
    <mergeCell ref="B13:B14"/>
    <mergeCell ref="C13:E13"/>
    <mergeCell ref="B24:B25"/>
    <mergeCell ref="C24:E24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41"/>
  <sheetViews>
    <sheetView tabSelected="1" workbookViewId="0">
      <selection activeCell="G24" sqref="G24"/>
    </sheetView>
  </sheetViews>
  <sheetFormatPr defaultRowHeight="14.25" x14ac:dyDescent="0.2"/>
  <cols>
    <col min="2" max="2" width="26.5" bestFit="1" customWidth="1"/>
    <col min="3" max="5" width="11.375" customWidth="1"/>
    <col min="6" max="6" width="23.75" customWidth="1"/>
  </cols>
  <sheetData>
    <row r="2" spans="2:5" ht="15" x14ac:dyDescent="0.2">
      <c r="B2" s="24" t="s">
        <v>72</v>
      </c>
      <c r="C2" s="25" t="s">
        <v>66</v>
      </c>
      <c r="D2" s="25"/>
      <c r="E2" s="25"/>
    </row>
    <row r="3" spans="2:5" ht="38.25" customHeight="1" x14ac:dyDescent="0.2">
      <c r="B3" s="24"/>
      <c r="C3" s="20" t="s">
        <v>44</v>
      </c>
      <c r="D3" s="20" t="s">
        <v>45</v>
      </c>
      <c r="E3" s="20" t="s">
        <v>46</v>
      </c>
    </row>
    <row r="4" spans="2:5" x14ac:dyDescent="0.2">
      <c r="B4" s="11">
        <v>2008</v>
      </c>
      <c r="C4" s="11">
        <v>1034</v>
      </c>
      <c r="D4" s="12">
        <v>34</v>
      </c>
      <c r="E4" s="13">
        <v>35154.699999999997</v>
      </c>
    </row>
    <row r="5" spans="2:5" x14ac:dyDescent="0.2">
      <c r="B5" s="11">
        <v>2009</v>
      </c>
      <c r="C5" s="11">
        <v>1074</v>
      </c>
      <c r="D5" s="12">
        <v>34.18</v>
      </c>
      <c r="E5" s="13">
        <v>36712.1</v>
      </c>
    </row>
    <row r="6" spans="2:5" x14ac:dyDescent="0.2">
      <c r="B6" s="11">
        <v>2010</v>
      </c>
      <c r="C6" s="11">
        <v>928</v>
      </c>
      <c r="D6" s="12">
        <v>34.35</v>
      </c>
      <c r="E6" s="13">
        <v>31879.5</v>
      </c>
    </row>
    <row r="7" spans="2:5" x14ac:dyDescent="0.2">
      <c r="B7" s="11">
        <v>2011</v>
      </c>
      <c r="C7" s="11">
        <v>934</v>
      </c>
      <c r="D7" s="12">
        <v>33.67</v>
      </c>
      <c r="E7" s="13">
        <v>31444.6</v>
      </c>
    </row>
    <row r="8" spans="2:5" x14ac:dyDescent="0.2">
      <c r="B8" s="11">
        <v>2012</v>
      </c>
      <c r="C8" s="11">
        <v>1078</v>
      </c>
      <c r="D8" s="12">
        <v>33.71</v>
      </c>
      <c r="E8" s="13">
        <v>36344</v>
      </c>
    </row>
    <row r="13" spans="2:5" ht="15" x14ac:dyDescent="0.2">
      <c r="B13" s="26"/>
      <c r="C13" s="25" t="s">
        <v>67</v>
      </c>
      <c r="D13" s="25"/>
      <c r="E13" s="25"/>
    </row>
    <row r="14" spans="2:5" ht="45" x14ac:dyDescent="0.2">
      <c r="B14" s="26"/>
      <c r="C14" s="20" t="s">
        <v>44</v>
      </c>
      <c r="D14" s="20" t="s">
        <v>45</v>
      </c>
      <c r="E14" s="20" t="s">
        <v>46</v>
      </c>
    </row>
    <row r="15" spans="2:5" x14ac:dyDescent="0.2">
      <c r="B15" t="s">
        <v>59</v>
      </c>
      <c r="C15">
        <v>6</v>
      </c>
      <c r="D15" s="14">
        <v>13.99</v>
      </c>
      <c r="E15" s="15">
        <v>83.97</v>
      </c>
    </row>
    <row r="16" spans="2:5" x14ac:dyDescent="0.2">
      <c r="B16" t="s">
        <v>49</v>
      </c>
      <c r="C16">
        <v>11</v>
      </c>
      <c r="D16" s="14">
        <v>20.329999999999998</v>
      </c>
      <c r="E16" s="15">
        <v>223.67</v>
      </c>
    </row>
    <row r="17" spans="2:9" x14ac:dyDescent="0.2">
      <c r="B17" t="s">
        <v>50</v>
      </c>
      <c r="C17">
        <v>76</v>
      </c>
      <c r="D17" s="14">
        <v>25.75</v>
      </c>
      <c r="E17" s="15">
        <v>1956.79</v>
      </c>
    </row>
    <row r="18" spans="2:9" x14ac:dyDescent="0.2">
      <c r="B18" t="s">
        <v>51</v>
      </c>
      <c r="C18">
        <v>25</v>
      </c>
      <c r="D18" s="14">
        <v>15.83</v>
      </c>
      <c r="E18" s="15">
        <v>395.8</v>
      </c>
    </row>
    <row r="19" spans="2:9" x14ac:dyDescent="0.2">
      <c r="B19" t="s">
        <v>61</v>
      </c>
      <c r="C19">
        <v>46</v>
      </c>
      <c r="D19" s="14">
        <v>15.83</v>
      </c>
      <c r="E19" s="15">
        <v>728.16</v>
      </c>
    </row>
    <row r="20" spans="2:9" x14ac:dyDescent="0.2">
      <c r="B20" t="s">
        <v>73</v>
      </c>
      <c r="C20">
        <v>910</v>
      </c>
      <c r="D20" s="14">
        <v>22.1</v>
      </c>
      <c r="E20" s="15">
        <v>20095.8</v>
      </c>
      <c r="H20" s="14"/>
      <c r="I20" s="15"/>
    </row>
    <row r="21" spans="2:9" x14ac:dyDescent="0.2">
      <c r="D21" s="14"/>
      <c r="E21" s="15"/>
    </row>
    <row r="22" spans="2:9" x14ac:dyDescent="0.2">
      <c r="B22" t="s">
        <v>62</v>
      </c>
      <c r="C22">
        <v>195</v>
      </c>
      <c r="D22" s="14">
        <v>33.71</v>
      </c>
      <c r="E22" s="15">
        <v>3466.1</v>
      </c>
    </row>
    <row r="24" spans="2:9" ht="15" x14ac:dyDescent="0.2">
      <c r="B24" s="27" t="s">
        <v>52</v>
      </c>
      <c r="C24" s="25" t="s">
        <v>67</v>
      </c>
      <c r="D24" s="25"/>
      <c r="E24" s="25"/>
    </row>
    <row r="25" spans="2:9" ht="45" x14ac:dyDescent="0.2">
      <c r="B25" s="28"/>
      <c r="C25" s="20" t="s">
        <v>44</v>
      </c>
      <c r="D25" s="20" t="s">
        <v>45</v>
      </c>
      <c r="E25" s="20" t="s">
        <v>46</v>
      </c>
    </row>
    <row r="26" spans="2:9" x14ac:dyDescent="0.2">
      <c r="B26" t="s">
        <v>53</v>
      </c>
      <c r="C26" s="16">
        <v>1078</v>
      </c>
      <c r="D26" s="17"/>
      <c r="E26" s="16">
        <v>36344</v>
      </c>
    </row>
    <row r="27" spans="2:9" ht="15" x14ac:dyDescent="0.25">
      <c r="B27" t="s">
        <v>60</v>
      </c>
      <c r="C27" s="16">
        <f>C15*-1</f>
        <v>-6</v>
      </c>
      <c r="D27" s="17"/>
      <c r="E27" s="16">
        <f>E15*-1</f>
        <v>-83.97</v>
      </c>
      <c r="G27" s="18"/>
    </row>
    <row r="28" spans="2:9" x14ac:dyDescent="0.2">
      <c r="B28" t="s">
        <v>49</v>
      </c>
      <c r="C28" s="16">
        <f>C16*-1</f>
        <v>-11</v>
      </c>
      <c r="D28" s="17"/>
      <c r="E28" s="16">
        <f>E16*-1</f>
        <v>-223.67</v>
      </c>
    </row>
    <row r="29" spans="2:9" x14ac:dyDescent="0.2">
      <c r="B29" t="s">
        <v>54</v>
      </c>
      <c r="C29" s="16"/>
      <c r="D29" s="17">
        <f>D17*-0.25</f>
        <v>-6.4375</v>
      </c>
      <c r="E29" s="16">
        <f>C17*D29</f>
        <v>-489.25</v>
      </c>
    </row>
    <row r="30" spans="2:9" x14ac:dyDescent="0.2">
      <c r="B30" t="s">
        <v>55</v>
      </c>
      <c r="C30" s="16"/>
      <c r="D30" s="17">
        <f>D18*-0.25</f>
        <v>-3.9575</v>
      </c>
      <c r="E30" s="16">
        <f>C18*D30</f>
        <v>-98.9375</v>
      </c>
    </row>
    <row r="31" spans="2:9" ht="15" x14ac:dyDescent="0.25">
      <c r="B31" t="s">
        <v>61</v>
      </c>
      <c r="C31" s="16">
        <f>C19*-1</f>
        <v>-46</v>
      </c>
      <c r="D31" s="17"/>
      <c r="E31" s="16">
        <f>E19*-1</f>
        <v>-728.16</v>
      </c>
      <c r="G31" s="18"/>
    </row>
    <row r="32" spans="2:9" x14ac:dyDescent="0.2">
      <c r="B32" t="s">
        <v>56</v>
      </c>
      <c r="C32" s="16"/>
      <c r="D32" s="17">
        <v>-3</v>
      </c>
      <c r="E32" s="16">
        <f>(C20+C27+C28+C31)*0.5*D32</f>
        <v>-1270.5</v>
      </c>
    </row>
    <row r="33" spans="2:5" ht="15" x14ac:dyDescent="0.25">
      <c r="B33" s="18" t="s">
        <v>57</v>
      </c>
      <c r="C33" s="16">
        <f>SUM(C27:C31)</f>
        <v>-63</v>
      </c>
      <c r="D33" s="17"/>
      <c r="E33" s="16">
        <f>SUM(E27:E32)</f>
        <v>-2894.4875000000002</v>
      </c>
    </row>
    <row r="34" spans="2:5" ht="15" x14ac:dyDescent="0.25">
      <c r="B34" s="18" t="s">
        <v>58</v>
      </c>
      <c r="C34" s="16">
        <f>C26+C33</f>
        <v>1015</v>
      </c>
      <c r="D34" s="17"/>
      <c r="E34" s="16">
        <f>E26+E33</f>
        <v>33449.512499999997</v>
      </c>
    </row>
    <row r="35" spans="2:5" x14ac:dyDescent="0.2">
      <c r="C35" s="19">
        <f>(C34-C26)/C26</f>
        <v>-5.844155844155844E-2</v>
      </c>
      <c r="D35" s="17"/>
      <c r="E35" s="19">
        <f>(E34-E26)/E26</f>
        <v>-7.9641412612810991E-2</v>
      </c>
    </row>
    <row r="36" spans="2:5" x14ac:dyDescent="0.2">
      <c r="C36" s="16"/>
      <c r="E36" s="16"/>
    </row>
    <row r="37" spans="2:5" x14ac:dyDescent="0.2">
      <c r="B37" t="s">
        <v>63</v>
      </c>
      <c r="C37" s="16"/>
      <c r="E37" s="16"/>
    </row>
    <row r="38" spans="2:5" x14ac:dyDescent="0.2">
      <c r="B38" t="s">
        <v>64</v>
      </c>
      <c r="C38" s="16">
        <f>C22*-0.1</f>
        <v>-19.5</v>
      </c>
      <c r="E38" s="16">
        <f>E22*-0.1</f>
        <v>-346.61</v>
      </c>
    </row>
    <row r="39" spans="2:5" ht="15" x14ac:dyDescent="0.25">
      <c r="B39" s="18" t="s">
        <v>65</v>
      </c>
      <c r="C39" s="16">
        <f>C38+C33</f>
        <v>-82.5</v>
      </c>
      <c r="E39" s="16">
        <f>E38+E33</f>
        <v>-3241.0975000000003</v>
      </c>
    </row>
    <row r="40" spans="2:5" ht="15" x14ac:dyDescent="0.25">
      <c r="B40" s="18" t="s">
        <v>58</v>
      </c>
      <c r="C40" s="16">
        <f>C26+C39</f>
        <v>995.5</v>
      </c>
      <c r="E40" s="16">
        <f>E26+E39</f>
        <v>33102.902499999997</v>
      </c>
    </row>
    <row r="41" spans="2:5" x14ac:dyDescent="0.2">
      <c r="C41" s="19">
        <f>(C40-C26)/C26</f>
        <v>-7.6530612244897961E-2</v>
      </c>
      <c r="E41" s="19">
        <f>(E40-E26)/E26</f>
        <v>-8.9178337552278331E-2</v>
      </c>
    </row>
  </sheetData>
  <mergeCells count="6">
    <mergeCell ref="B2:B3"/>
    <mergeCell ref="C2:E2"/>
    <mergeCell ref="B13:B14"/>
    <mergeCell ref="C13:E13"/>
    <mergeCell ref="B24:B25"/>
    <mergeCell ref="C24:E24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3"/>
  <sheetViews>
    <sheetView workbookViewId="0">
      <selection sqref="A1:P1"/>
    </sheetView>
  </sheetViews>
  <sheetFormatPr defaultRowHeight="14.25" x14ac:dyDescent="0.2"/>
  <sheetData>
    <row r="1" spans="1:16" ht="15" x14ac:dyDescent="0.2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</row>
    <row r="2" spans="1:16" ht="15.75" thickBot="1" x14ac:dyDescent="0.25">
      <c r="A2" s="1"/>
    </row>
    <row r="3" spans="1:16" ht="15.75" customHeight="1" x14ac:dyDescent="0.2">
      <c r="A3" s="30"/>
      <c r="B3" s="33" t="s">
        <v>1</v>
      </c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5"/>
    </row>
    <row r="4" spans="1:16" ht="15.75" customHeight="1" x14ac:dyDescent="0.2">
      <c r="A4" s="31"/>
      <c r="B4" s="36" t="s">
        <v>2</v>
      </c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8"/>
    </row>
    <row r="5" spans="1:16" ht="15.75" customHeight="1" x14ac:dyDescent="0.2">
      <c r="A5" s="31"/>
      <c r="B5" s="36">
        <v>2008</v>
      </c>
      <c r="C5" s="37"/>
      <c r="D5" s="39"/>
      <c r="E5" s="36">
        <v>2009</v>
      </c>
      <c r="F5" s="37"/>
      <c r="G5" s="39"/>
      <c r="H5" s="36">
        <v>2010</v>
      </c>
      <c r="I5" s="37"/>
      <c r="J5" s="39"/>
      <c r="K5" s="36">
        <v>2011</v>
      </c>
      <c r="L5" s="37"/>
      <c r="M5" s="39"/>
      <c r="N5" s="36">
        <v>2012</v>
      </c>
      <c r="O5" s="37"/>
      <c r="P5" s="38"/>
    </row>
    <row r="6" spans="1:16" ht="15.75" x14ac:dyDescent="0.2">
      <c r="A6" s="32"/>
      <c r="B6" s="2" t="s">
        <v>3</v>
      </c>
      <c r="C6" s="2" t="s">
        <v>4</v>
      </c>
      <c r="D6" s="2" t="s">
        <v>5</v>
      </c>
      <c r="E6" s="2" t="s">
        <v>3</v>
      </c>
      <c r="F6" s="2" t="s">
        <v>4</v>
      </c>
      <c r="G6" s="2" t="s">
        <v>5</v>
      </c>
      <c r="H6" s="2" t="s">
        <v>3</v>
      </c>
      <c r="I6" s="2" t="s">
        <v>4</v>
      </c>
      <c r="J6" s="2" t="s">
        <v>5</v>
      </c>
      <c r="K6" s="2" t="s">
        <v>3</v>
      </c>
      <c r="L6" s="2" t="s">
        <v>4</v>
      </c>
      <c r="M6" s="2" t="s">
        <v>5</v>
      </c>
      <c r="N6" s="2" t="s">
        <v>3</v>
      </c>
      <c r="O6" s="2" t="s">
        <v>4</v>
      </c>
      <c r="P6" s="4" t="s">
        <v>5</v>
      </c>
    </row>
    <row r="7" spans="1:16" ht="15.75" x14ac:dyDescent="0.2">
      <c r="A7" s="5" t="s">
        <v>6</v>
      </c>
      <c r="B7" s="3">
        <v>24</v>
      </c>
      <c r="C7" s="3">
        <v>34.69</v>
      </c>
      <c r="D7" s="3">
        <v>832.66</v>
      </c>
      <c r="E7" s="3">
        <v>15</v>
      </c>
      <c r="F7" s="3">
        <v>27.98</v>
      </c>
      <c r="G7" s="3">
        <v>419.77</v>
      </c>
      <c r="H7" s="3">
        <v>10</v>
      </c>
      <c r="I7" s="3">
        <v>54.58</v>
      </c>
      <c r="J7" s="3">
        <v>545.77</v>
      </c>
      <c r="K7" s="3">
        <v>12</v>
      </c>
      <c r="L7" s="3">
        <v>35.81</v>
      </c>
      <c r="M7" s="3">
        <v>429.7</v>
      </c>
      <c r="N7" s="3">
        <v>24</v>
      </c>
      <c r="O7" s="3">
        <v>29.25</v>
      </c>
      <c r="P7" s="6">
        <v>702.07</v>
      </c>
    </row>
    <row r="8" spans="1:16" ht="15.75" x14ac:dyDescent="0.2">
      <c r="A8" s="5" t="s">
        <v>7</v>
      </c>
      <c r="B8" s="3">
        <v>61</v>
      </c>
      <c r="C8" s="3">
        <v>27.07</v>
      </c>
      <c r="D8" s="3">
        <v>1651.34</v>
      </c>
      <c r="E8" s="3">
        <v>65</v>
      </c>
      <c r="F8" s="3">
        <v>22.34</v>
      </c>
      <c r="G8" s="3">
        <v>1451.93</v>
      </c>
      <c r="H8" s="3">
        <v>56</v>
      </c>
      <c r="I8" s="3">
        <v>23.63</v>
      </c>
      <c r="J8" s="3">
        <v>1323.41</v>
      </c>
      <c r="K8" s="3">
        <v>64</v>
      </c>
      <c r="L8" s="3">
        <v>25.33</v>
      </c>
      <c r="M8" s="3">
        <v>1621.31</v>
      </c>
      <c r="N8" s="3">
        <v>68</v>
      </c>
      <c r="O8" s="3">
        <v>27.93</v>
      </c>
      <c r="P8" s="6">
        <v>1899.05</v>
      </c>
    </row>
    <row r="9" spans="1:16" ht="15.75" x14ac:dyDescent="0.2">
      <c r="A9" s="5" t="s">
        <v>8</v>
      </c>
      <c r="B9" s="3">
        <v>326</v>
      </c>
      <c r="C9" s="3">
        <v>39.549999999999997</v>
      </c>
      <c r="D9" s="3">
        <v>12891.84</v>
      </c>
      <c r="E9" s="3">
        <v>354</v>
      </c>
      <c r="F9" s="3">
        <v>37.58</v>
      </c>
      <c r="G9" s="3">
        <v>13304.46</v>
      </c>
      <c r="H9" s="3">
        <v>337</v>
      </c>
      <c r="I9" s="3">
        <v>36.1</v>
      </c>
      <c r="J9" s="3">
        <v>12164.72</v>
      </c>
      <c r="K9" s="3">
        <v>307</v>
      </c>
      <c r="L9" s="3">
        <v>31.89</v>
      </c>
      <c r="M9" s="3">
        <v>9789.61</v>
      </c>
      <c r="N9" s="3">
        <v>326</v>
      </c>
      <c r="O9" s="3">
        <v>34.6</v>
      </c>
      <c r="P9" s="6">
        <v>11278.75</v>
      </c>
    </row>
    <row r="10" spans="1:16" ht="15.75" x14ac:dyDescent="0.2">
      <c r="A10" s="5" t="s">
        <v>9</v>
      </c>
      <c r="B10" s="3">
        <v>50</v>
      </c>
      <c r="C10" s="3">
        <v>51.16</v>
      </c>
      <c r="D10" s="3">
        <v>2558.1999999999998</v>
      </c>
      <c r="E10" s="3">
        <v>44</v>
      </c>
      <c r="F10" s="3">
        <v>17.78</v>
      </c>
      <c r="G10" s="3">
        <v>782.23</v>
      </c>
      <c r="H10" s="3">
        <v>64</v>
      </c>
      <c r="I10" s="3">
        <v>25</v>
      </c>
      <c r="J10" s="3">
        <v>1599.87</v>
      </c>
      <c r="K10" s="3">
        <v>63</v>
      </c>
      <c r="L10" s="3">
        <v>66.03</v>
      </c>
      <c r="M10" s="3">
        <v>4159.84</v>
      </c>
      <c r="N10" s="3">
        <v>66</v>
      </c>
      <c r="O10" s="3">
        <v>49.98</v>
      </c>
      <c r="P10" s="6">
        <v>3298.49</v>
      </c>
    </row>
    <row r="11" spans="1:16" ht="15.75" x14ac:dyDescent="0.2">
      <c r="A11" s="5" t="s">
        <v>10</v>
      </c>
      <c r="B11" s="3">
        <v>48</v>
      </c>
      <c r="C11" s="3">
        <v>43.89</v>
      </c>
      <c r="D11" s="3">
        <v>2106.7199999999998</v>
      </c>
      <c r="E11" s="3">
        <v>49</v>
      </c>
      <c r="F11" s="3">
        <v>34.93</v>
      </c>
      <c r="G11" s="3">
        <v>1711.51</v>
      </c>
      <c r="H11" s="3">
        <v>40</v>
      </c>
      <c r="I11" s="3">
        <v>26.12</v>
      </c>
      <c r="J11" s="3">
        <v>1044.82</v>
      </c>
      <c r="K11" s="3">
        <v>50</v>
      </c>
      <c r="L11" s="3">
        <v>49.12</v>
      </c>
      <c r="M11" s="3">
        <v>2455.77</v>
      </c>
      <c r="N11" s="3">
        <v>43</v>
      </c>
      <c r="O11" s="3">
        <v>27.4</v>
      </c>
      <c r="P11" s="6">
        <v>1178</v>
      </c>
    </row>
    <row r="12" spans="1:16" ht="15.75" x14ac:dyDescent="0.2">
      <c r="A12" s="5" t="s">
        <v>11</v>
      </c>
      <c r="B12" s="3">
        <v>61</v>
      </c>
      <c r="C12" s="3">
        <v>55.47</v>
      </c>
      <c r="D12" s="3">
        <v>3383.93</v>
      </c>
      <c r="E12" s="3">
        <v>52</v>
      </c>
      <c r="F12" s="3">
        <v>38.26</v>
      </c>
      <c r="G12" s="3">
        <v>1989.77</v>
      </c>
      <c r="H12" s="3">
        <v>57</v>
      </c>
      <c r="I12" s="3">
        <v>40.85</v>
      </c>
      <c r="J12" s="3">
        <v>2328.36</v>
      </c>
      <c r="K12" s="3">
        <v>77</v>
      </c>
      <c r="L12" s="3">
        <v>50.01</v>
      </c>
      <c r="M12" s="3">
        <v>3851.11</v>
      </c>
      <c r="N12" s="3">
        <v>65</v>
      </c>
      <c r="O12" s="3">
        <v>40.53</v>
      </c>
      <c r="P12" s="6">
        <v>2634.46</v>
      </c>
    </row>
    <row r="13" spans="1:16" ht="15.75" x14ac:dyDescent="0.2">
      <c r="A13" s="5" t="s">
        <v>12</v>
      </c>
      <c r="B13" s="3">
        <v>14</v>
      </c>
      <c r="C13" s="3">
        <v>58.02</v>
      </c>
      <c r="D13" s="3">
        <v>812.26</v>
      </c>
      <c r="E13" s="3">
        <v>14</v>
      </c>
      <c r="F13" s="3">
        <v>23.04</v>
      </c>
      <c r="G13" s="3">
        <v>322.56</v>
      </c>
      <c r="H13" s="3">
        <v>31</v>
      </c>
      <c r="I13" s="3">
        <v>47.39</v>
      </c>
      <c r="J13" s="3">
        <v>1469.21</v>
      </c>
      <c r="K13" s="3">
        <v>19</v>
      </c>
      <c r="L13" s="3">
        <v>32.35</v>
      </c>
      <c r="M13" s="3">
        <v>614.66</v>
      </c>
      <c r="N13" s="3">
        <v>26</v>
      </c>
      <c r="O13" s="3">
        <v>26.25</v>
      </c>
      <c r="P13" s="6">
        <v>682.43</v>
      </c>
    </row>
    <row r="14" spans="1:16" ht="15.75" x14ac:dyDescent="0.2">
      <c r="A14" s="5" t="s">
        <v>13</v>
      </c>
      <c r="B14" s="3">
        <v>18</v>
      </c>
      <c r="C14" s="3">
        <v>25</v>
      </c>
      <c r="D14" s="3">
        <v>450</v>
      </c>
      <c r="E14" s="3">
        <v>19</v>
      </c>
      <c r="F14" s="3">
        <v>26.07</v>
      </c>
      <c r="G14" s="3">
        <v>495.31</v>
      </c>
      <c r="H14" s="3">
        <v>23</v>
      </c>
      <c r="I14" s="3">
        <v>20.05</v>
      </c>
      <c r="J14" s="3">
        <v>461.11</v>
      </c>
      <c r="K14" s="3">
        <v>13</v>
      </c>
      <c r="L14" s="3">
        <v>20.7</v>
      </c>
      <c r="M14" s="3">
        <v>269.08</v>
      </c>
      <c r="N14" s="3">
        <v>24</v>
      </c>
      <c r="O14" s="3">
        <v>39.549999999999997</v>
      </c>
      <c r="P14" s="6">
        <v>949.18</v>
      </c>
    </row>
    <row r="15" spans="1:16" ht="15.75" x14ac:dyDescent="0.2">
      <c r="A15" s="5" t="s">
        <v>14</v>
      </c>
      <c r="B15" s="3">
        <v>228</v>
      </c>
      <c r="C15" s="3">
        <v>25.47</v>
      </c>
      <c r="D15" s="3">
        <v>5807.51</v>
      </c>
      <c r="E15" s="3">
        <v>192</v>
      </c>
      <c r="F15" s="3">
        <v>32.39</v>
      </c>
      <c r="G15" s="3">
        <v>6218.56</v>
      </c>
      <c r="H15" s="3">
        <v>185</v>
      </c>
      <c r="I15" s="3">
        <v>34.799999999999997</v>
      </c>
      <c r="J15" s="3">
        <v>6437.54</v>
      </c>
      <c r="K15" s="3">
        <v>173</v>
      </c>
      <c r="L15" s="3">
        <v>32.43</v>
      </c>
      <c r="M15" s="3">
        <v>5609.97</v>
      </c>
      <c r="N15" s="3">
        <v>196</v>
      </c>
      <c r="O15" s="3">
        <v>29.07</v>
      </c>
      <c r="P15" s="6">
        <v>5697.87</v>
      </c>
    </row>
    <row r="16" spans="1:16" ht="15.75" x14ac:dyDescent="0.2">
      <c r="A16" s="5" t="s">
        <v>15</v>
      </c>
      <c r="B16" s="3">
        <v>106</v>
      </c>
      <c r="C16" s="3">
        <v>32.17</v>
      </c>
      <c r="D16" s="3">
        <v>3410.23</v>
      </c>
      <c r="E16" s="3">
        <v>120</v>
      </c>
      <c r="F16" s="3">
        <v>35.4</v>
      </c>
      <c r="G16" s="3">
        <v>4247.6099999999997</v>
      </c>
      <c r="H16" s="3">
        <v>134</v>
      </c>
      <c r="I16" s="3">
        <v>31.17</v>
      </c>
      <c r="J16" s="3">
        <v>4176.95</v>
      </c>
      <c r="K16" s="3">
        <v>130</v>
      </c>
      <c r="L16" s="3">
        <v>31.86</v>
      </c>
      <c r="M16" s="3">
        <v>4142.33</v>
      </c>
      <c r="N16" s="3">
        <v>149</v>
      </c>
      <c r="O16" s="3">
        <v>30.06</v>
      </c>
      <c r="P16" s="6">
        <v>4479.3100000000004</v>
      </c>
    </row>
    <row r="17" spans="1:16" ht="15.75" x14ac:dyDescent="0.2">
      <c r="A17" s="5" t="s">
        <v>16</v>
      </c>
      <c r="B17" s="3">
        <v>2</v>
      </c>
      <c r="C17" s="3">
        <v>18.21</v>
      </c>
      <c r="D17" s="3">
        <v>36.43</v>
      </c>
      <c r="E17" s="3">
        <v>4</v>
      </c>
      <c r="F17" s="3">
        <v>12.61</v>
      </c>
      <c r="G17" s="3">
        <v>50.46</v>
      </c>
      <c r="H17" s="3">
        <v>2</v>
      </c>
      <c r="I17" s="3">
        <v>11.9</v>
      </c>
      <c r="J17" s="3">
        <v>23.8</v>
      </c>
      <c r="K17" s="3">
        <v>1</v>
      </c>
      <c r="L17" s="3">
        <v>8.9499999999999993</v>
      </c>
      <c r="M17" s="3">
        <v>8.9499999999999993</v>
      </c>
      <c r="N17" s="3">
        <v>1</v>
      </c>
      <c r="O17" s="3">
        <v>11.8</v>
      </c>
      <c r="P17" s="6">
        <v>11.8</v>
      </c>
    </row>
    <row r="18" spans="1:16" ht="15.75" x14ac:dyDescent="0.2">
      <c r="A18" s="5" t="s">
        <v>17</v>
      </c>
      <c r="B18" s="3">
        <v>4</v>
      </c>
      <c r="C18" s="3">
        <v>58.03</v>
      </c>
      <c r="D18" s="3">
        <v>232.13</v>
      </c>
      <c r="E18" s="3">
        <v>4</v>
      </c>
      <c r="F18" s="3">
        <v>16.89</v>
      </c>
      <c r="G18" s="3">
        <v>67.540000000000006</v>
      </c>
      <c r="H18" s="3">
        <v>6</v>
      </c>
      <c r="I18" s="3">
        <v>22.5</v>
      </c>
      <c r="J18" s="3">
        <v>134.97999999999999</v>
      </c>
      <c r="K18" s="3">
        <v>7</v>
      </c>
      <c r="L18" s="3">
        <v>58.54</v>
      </c>
      <c r="M18" s="3">
        <v>409.8</v>
      </c>
      <c r="N18" s="3">
        <v>8</v>
      </c>
      <c r="O18" s="3">
        <v>33.119999999999997</v>
      </c>
      <c r="P18" s="6">
        <v>264.98</v>
      </c>
    </row>
    <row r="19" spans="1:16" ht="15.75" x14ac:dyDescent="0.2">
      <c r="A19" s="5" t="s">
        <v>18</v>
      </c>
      <c r="B19" s="3">
        <v>9</v>
      </c>
      <c r="C19" s="3">
        <v>30.06</v>
      </c>
      <c r="D19" s="3">
        <v>270.56</v>
      </c>
      <c r="E19" s="3">
        <v>17</v>
      </c>
      <c r="F19" s="3">
        <v>17.239999999999998</v>
      </c>
      <c r="G19" s="3">
        <v>293.11</v>
      </c>
      <c r="H19" s="3">
        <v>12</v>
      </c>
      <c r="I19" s="3">
        <v>33.46</v>
      </c>
      <c r="J19" s="3">
        <v>401.51</v>
      </c>
      <c r="K19" s="3">
        <v>8</v>
      </c>
      <c r="L19" s="3">
        <v>13.04</v>
      </c>
      <c r="M19" s="3">
        <v>104.33</v>
      </c>
      <c r="N19" s="3">
        <v>7</v>
      </c>
      <c r="O19" s="3">
        <v>25.35</v>
      </c>
      <c r="P19" s="6">
        <v>177.44</v>
      </c>
    </row>
    <row r="20" spans="1:16" ht="15.75" x14ac:dyDescent="0.2">
      <c r="A20" s="5" t="s">
        <v>19</v>
      </c>
      <c r="B20" s="3">
        <v>19</v>
      </c>
      <c r="C20" s="3">
        <v>52.99</v>
      </c>
      <c r="D20" s="3">
        <v>1006.79</v>
      </c>
      <c r="E20" s="3">
        <v>10</v>
      </c>
      <c r="F20" s="3">
        <v>10.25</v>
      </c>
      <c r="G20" s="3">
        <v>102.49</v>
      </c>
      <c r="H20" s="3">
        <v>13</v>
      </c>
      <c r="I20" s="3">
        <v>49.3</v>
      </c>
      <c r="J20" s="3">
        <v>640.95000000000005</v>
      </c>
      <c r="K20" s="3">
        <v>8</v>
      </c>
      <c r="L20" s="3">
        <v>21.6</v>
      </c>
      <c r="M20" s="3">
        <v>172.82</v>
      </c>
      <c r="N20" s="3">
        <v>9</v>
      </c>
      <c r="O20" s="3">
        <v>39.229999999999997</v>
      </c>
      <c r="P20" s="6">
        <v>353.08</v>
      </c>
    </row>
    <row r="21" spans="1:16" ht="15.75" x14ac:dyDescent="0.2">
      <c r="A21" s="5" t="s">
        <v>20</v>
      </c>
      <c r="B21" s="3">
        <v>174</v>
      </c>
      <c r="C21" s="3">
        <v>29.04</v>
      </c>
      <c r="D21" s="3">
        <v>5052.46</v>
      </c>
      <c r="E21" s="3">
        <v>186</v>
      </c>
      <c r="F21" s="3">
        <v>32.82</v>
      </c>
      <c r="G21" s="3">
        <v>6105.21</v>
      </c>
      <c r="H21" s="3">
        <v>189</v>
      </c>
      <c r="I21" s="3">
        <v>28.93</v>
      </c>
      <c r="J21" s="3">
        <v>5466.92</v>
      </c>
      <c r="K21" s="3">
        <v>167</v>
      </c>
      <c r="L21" s="3">
        <v>33.08</v>
      </c>
      <c r="M21" s="3">
        <v>5524.39</v>
      </c>
      <c r="N21" s="3">
        <v>203</v>
      </c>
      <c r="O21" s="3">
        <v>34.51</v>
      </c>
      <c r="P21" s="6">
        <v>7005.15</v>
      </c>
    </row>
    <row r="22" spans="1:16" ht="15.75" x14ac:dyDescent="0.2">
      <c r="A22" s="5" t="s">
        <v>21</v>
      </c>
      <c r="B22" s="3">
        <v>36</v>
      </c>
      <c r="C22" s="3">
        <v>24.98</v>
      </c>
      <c r="D22" s="3">
        <v>899.31</v>
      </c>
      <c r="E22" s="3">
        <v>38</v>
      </c>
      <c r="F22" s="3">
        <v>41.87</v>
      </c>
      <c r="G22" s="3">
        <v>1591.08</v>
      </c>
      <c r="H22" s="3">
        <v>37</v>
      </c>
      <c r="I22" s="3">
        <v>28.19</v>
      </c>
      <c r="J22" s="3">
        <v>1043.1099999999999</v>
      </c>
      <c r="K22" s="3">
        <v>47</v>
      </c>
      <c r="L22" s="3">
        <v>32.770000000000003</v>
      </c>
      <c r="M22" s="3">
        <v>1540.33</v>
      </c>
      <c r="N22" s="3">
        <v>39</v>
      </c>
      <c r="O22" s="3">
        <v>61.01</v>
      </c>
      <c r="P22" s="6">
        <v>2379.44</v>
      </c>
    </row>
    <row r="23" spans="1:16" ht="15.75" x14ac:dyDescent="0.2">
      <c r="A23" s="5" t="s">
        <v>22</v>
      </c>
      <c r="B23" s="3">
        <v>108</v>
      </c>
      <c r="C23" s="3">
        <v>28.29</v>
      </c>
      <c r="D23" s="3">
        <v>3055.15</v>
      </c>
      <c r="E23" s="3">
        <v>146</v>
      </c>
      <c r="F23" s="3">
        <v>35.71</v>
      </c>
      <c r="G23" s="3">
        <v>5213.08</v>
      </c>
      <c r="H23" s="3">
        <v>148</v>
      </c>
      <c r="I23" s="3">
        <v>32.4</v>
      </c>
      <c r="J23" s="3">
        <v>4795.57</v>
      </c>
      <c r="K23" s="3">
        <v>157</v>
      </c>
      <c r="L23" s="3">
        <v>41.74</v>
      </c>
      <c r="M23" s="3">
        <v>6553.41</v>
      </c>
      <c r="N23" s="3">
        <v>149</v>
      </c>
      <c r="O23" s="3">
        <v>35.11</v>
      </c>
      <c r="P23" s="6">
        <v>5231.8999999999996</v>
      </c>
    </row>
    <row r="24" spans="1:16" ht="15.75" x14ac:dyDescent="0.2">
      <c r="A24" s="5" t="s">
        <v>23</v>
      </c>
      <c r="B24" s="3">
        <v>102</v>
      </c>
      <c r="C24" s="3">
        <v>31.42</v>
      </c>
      <c r="D24" s="3">
        <v>3205.31</v>
      </c>
      <c r="E24" s="3">
        <v>88</v>
      </c>
      <c r="F24" s="3">
        <v>34.32</v>
      </c>
      <c r="G24" s="3">
        <v>3020.39</v>
      </c>
      <c r="H24" s="3">
        <v>88</v>
      </c>
      <c r="I24" s="3">
        <v>39.51</v>
      </c>
      <c r="J24" s="3">
        <v>3476.85</v>
      </c>
      <c r="K24" s="3">
        <v>113</v>
      </c>
      <c r="L24" s="3">
        <v>50.36</v>
      </c>
      <c r="M24" s="3">
        <v>5690.23</v>
      </c>
      <c r="N24" s="3">
        <v>94</v>
      </c>
      <c r="O24" s="3">
        <v>49.09</v>
      </c>
      <c r="P24" s="6">
        <v>4614.8500000000004</v>
      </c>
    </row>
    <row r="25" spans="1:16" ht="15.75" x14ac:dyDescent="0.2">
      <c r="A25" s="5" t="s">
        <v>24</v>
      </c>
      <c r="B25" s="3">
        <v>21</v>
      </c>
      <c r="C25" s="3">
        <v>22.77</v>
      </c>
      <c r="D25" s="3">
        <v>478.26</v>
      </c>
      <c r="E25" s="3">
        <v>17</v>
      </c>
      <c r="F25" s="3">
        <v>11.29</v>
      </c>
      <c r="G25" s="3">
        <v>191.97</v>
      </c>
      <c r="H25" s="3">
        <v>17</v>
      </c>
      <c r="I25" s="3">
        <v>15.09</v>
      </c>
      <c r="J25" s="3">
        <v>256.58999999999997</v>
      </c>
      <c r="K25" s="3">
        <v>21</v>
      </c>
      <c r="L25" s="3">
        <v>17.61</v>
      </c>
      <c r="M25" s="3">
        <v>369.9</v>
      </c>
      <c r="N25" s="3">
        <v>9</v>
      </c>
      <c r="O25" s="3">
        <v>17.93</v>
      </c>
      <c r="P25" s="6">
        <v>161.34</v>
      </c>
    </row>
    <row r="26" spans="1:16" ht="15.75" x14ac:dyDescent="0.2">
      <c r="A26" s="5" t="s">
        <v>25</v>
      </c>
      <c r="B26" s="3">
        <v>511</v>
      </c>
      <c r="C26" s="3">
        <v>38.47</v>
      </c>
      <c r="D26" s="3">
        <v>19656.66</v>
      </c>
      <c r="E26" s="3">
        <v>642</v>
      </c>
      <c r="F26" s="3">
        <v>43.86</v>
      </c>
      <c r="G26" s="3">
        <v>28160.1</v>
      </c>
      <c r="H26" s="3">
        <v>569</v>
      </c>
      <c r="I26" s="3">
        <v>46.43</v>
      </c>
      <c r="J26" s="3">
        <v>26417.31</v>
      </c>
      <c r="K26" s="3">
        <v>575</v>
      </c>
      <c r="L26" s="3">
        <v>39.24</v>
      </c>
      <c r="M26" s="3">
        <v>22562.79</v>
      </c>
      <c r="N26" s="3">
        <v>479</v>
      </c>
      <c r="O26" s="3">
        <v>46.77</v>
      </c>
      <c r="P26" s="6">
        <v>22404.52</v>
      </c>
    </row>
    <row r="27" spans="1:16" ht="15.75" x14ac:dyDescent="0.2">
      <c r="A27" s="5" t="s">
        <v>26</v>
      </c>
      <c r="B27" s="3">
        <v>62</v>
      </c>
      <c r="C27" s="3">
        <v>30.95</v>
      </c>
      <c r="D27" s="3">
        <v>1918.79</v>
      </c>
      <c r="E27" s="3">
        <v>56</v>
      </c>
      <c r="F27" s="3">
        <v>38.83</v>
      </c>
      <c r="G27" s="3">
        <v>2174.56</v>
      </c>
      <c r="H27" s="3">
        <v>56</v>
      </c>
      <c r="I27" s="3">
        <v>67.63</v>
      </c>
      <c r="J27" s="3">
        <v>3787.34</v>
      </c>
      <c r="K27" s="3">
        <v>72</v>
      </c>
      <c r="L27" s="3">
        <v>41.78</v>
      </c>
      <c r="M27" s="3">
        <v>3008</v>
      </c>
      <c r="N27" s="3">
        <v>65</v>
      </c>
      <c r="O27" s="3">
        <v>46.82</v>
      </c>
      <c r="P27" s="6">
        <v>3043.44</v>
      </c>
    </row>
    <row r="28" spans="1:16" ht="15.75" x14ac:dyDescent="0.2">
      <c r="A28" s="5" t="s">
        <v>27</v>
      </c>
      <c r="B28" s="3">
        <v>261</v>
      </c>
      <c r="C28" s="3">
        <v>31.02</v>
      </c>
      <c r="D28" s="3">
        <v>8094.98</v>
      </c>
      <c r="E28" s="3">
        <v>200</v>
      </c>
      <c r="F28" s="3">
        <v>31.8</v>
      </c>
      <c r="G28" s="3">
        <v>6359.57</v>
      </c>
      <c r="H28" s="3">
        <v>176</v>
      </c>
      <c r="I28" s="3">
        <v>30.55</v>
      </c>
      <c r="J28" s="3">
        <v>5377.21</v>
      </c>
      <c r="K28" s="3">
        <v>206</v>
      </c>
      <c r="L28" s="3">
        <v>37.549999999999997</v>
      </c>
      <c r="M28" s="3">
        <v>7735.9</v>
      </c>
      <c r="N28" s="3">
        <v>222</v>
      </c>
      <c r="O28" s="3">
        <v>28.73</v>
      </c>
      <c r="P28" s="6">
        <v>6377.67</v>
      </c>
    </row>
    <row r="29" spans="1:16" ht="15.75" x14ac:dyDescent="0.2">
      <c r="A29" s="5" t="s">
        <v>28</v>
      </c>
      <c r="B29" s="3">
        <v>53</v>
      </c>
      <c r="C29" s="3">
        <v>36.450000000000003</v>
      </c>
      <c r="D29" s="3">
        <v>1931.9</v>
      </c>
      <c r="E29" s="3">
        <v>40</v>
      </c>
      <c r="F29" s="3">
        <v>29.46</v>
      </c>
      <c r="G29" s="3">
        <v>1178.46</v>
      </c>
      <c r="H29" s="3">
        <v>52</v>
      </c>
      <c r="I29" s="3">
        <v>47.96</v>
      </c>
      <c r="J29" s="3">
        <v>2494.13</v>
      </c>
      <c r="K29" s="3">
        <v>37</v>
      </c>
      <c r="L29" s="3">
        <v>50.33</v>
      </c>
      <c r="M29" s="3">
        <v>1862.2</v>
      </c>
      <c r="N29" s="3">
        <v>56</v>
      </c>
      <c r="O29" s="3">
        <v>29.55</v>
      </c>
      <c r="P29" s="6">
        <v>1654.75</v>
      </c>
    </row>
    <row r="30" spans="1:16" ht="15.75" x14ac:dyDescent="0.2">
      <c r="A30" s="5" t="s">
        <v>29</v>
      </c>
      <c r="B30" s="3">
        <v>729</v>
      </c>
      <c r="C30" s="3">
        <v>39.92</v>
      </c>
      <c r="D30" s="3">
        <v>29098.49</v>
      </c>
      <c r="E30" s="3">
        <v>729</v>
      </c>
      <c r="F30" s="3">
        <v>45.9</v>
      </c>
      <c r="G30" s="3">
        <v>33459.93</v>
      </c>
      <c r="H30" s="3">
        <v>670</v>
      </c>
      <c r="I30" s="3">
        <v>46.56</v>
      </c>
      <c r="J30" s="3">
        <v>31193.93</v>
      </c>
      <c r="K30" s="3">
        <v>638</v>
      </c>
      <c r="L30" s="3">
        <v>47.7</v>
      </c>
      <c r="M30" s="3">
        <v>30432.36</v>
      </c>
      <c r="N30" s="3">
        <v>667</v>
      </c>
      <c r="O30" s="3">
        <v>47.03</v>
      </c>
      <c r="P30" s="6">
        <v>31365.87</v>
      </c>
    </row>
    <row r="31" spans="1:16" ht="15.75" x14ac:dyDescent="0.2">
      <c r="A31" s="5" t="s">
        <v>30</v>
      </c>
      <c r="B31" s="3">
        <v>5</v>
      </c>
      <c r="C31" s="3">
        <v>30.31</v>
      </c>
      <c r="D31" s="3">
        <v>151.54</v>
      </c>
      <c r="E31" s="3">
        <v>2</v>
      </c>
      <c r="F31" s="3">
        <v>20.39</v>
      </c>
      <c r="G31" s="3">
        <v>40.79</v>
      </c>
      <c r="H31" s="3">
        <v>19</v>
      </c>
      <c r="I31" s="3">
        <v>42.76</v>
      </c>
      <c r="J31" s="3">
        <v>812.39</v>
      </c>
      <c r="K31" s="3">
        <v>10</v>
      </c>
      <c r="L31" s="3">
        <v>113.12</v>
      </c>
      <c r="M31" s="3">
        <v>1131.21</v>
      </c>
      <c r="N31" s="3">
        <v>11</v>
      </c>
      <c r="O31" s="3">
        <v>102.11</v>
      </c>
      <c r="P31" s="6">
        <v>1123.18</v>
      </c>
    </row>
    <row r="32" spans="1:16" ht="15.75" x14ac:dyDescent="0.2">
      <c r="A32" s="5" t="s">
        <v>31</v>
      </c>
      <c r="B32" s="3">
        <v>1034</v>
      </c>
      <c r="C32" s="3">
        <v>34</v>
      </c>
      <c r="D32" s="3">
        <v>35154.660000000003</v>
      </c>
      <c r="E32" s="3">
        <v>1074</v>
      </c>
      <c r="F32" s="3">
        <v>34.18</v>
      </c>
      <c r="G32" s="3">
        <v>36712.07</v>
      </c>
      <c r="H32" s="3">
        <v>928</v>
      </c>
      <c r="I32" s="3">
        <v>34.35</v>
      </c>
      <c r="J32" s="3">
        <v>31879.54</v>
      </c>
      <c r="K32" s="3">
        <v>934</v>
      </c>
      <c r="L32" s="3">
        <v>33.67</v>
      </c>
      <c r="M32" s="3">
        <v>31444.560000000001</v>
      </c>
      <c r="N32" s="3">
        <v>1078</v>
      </c>
      <c r="O32" s="3">
        <v>33.71</v>
      </c>
      <c r="P32" s="6">
        <v>36343.97</v>
      </c>
    </row>
    <row r="33" spans="1:16" ht="15.75" x14ac:dyDescent="0.2">
      <c r="A33" s="5" t="s">
        <v>32</v>
      </c>
      <c r="B33" s="3">
        <v>65</v>
      </c>
      <c r="C33" s="3">
        <v>33.21</v>
      </c>
      <c r="D33" s="3">
        <v>2158.89</v>
      </c>
      <c r="E33" s="3">
        <v>55</v>
      </c>
      <c r="F33" s="3">
        <v>53.06</v>
      </c>
      <c r="G33" s="3">
        <v>2918.2</v>
      </c>
      <c r="H33" s="3">
        <v>73</v>
      </c>
      <c r="I33" s="3">
        <v>49</v>
      </c>
      <c r="J33" s="3">
        <v>3577.31</v>
      </c>
      <c r="K33" s="3">
        <v>62</v>
      </c>
      <c r="L33" s="3">
        <v>70.33</v>
      </c>
      <c r="M33" s="3">
        <v>4360.6899999999996</v>
      </c>
      <c r="N33" s="3">
        <v>50</v>
      </c>
      <c r="O33" s="3">
        <v>34.32</v>
      </c>
      <c r="P33" s="6">
        <v>1715.77</v>
      </c>
    </row>
    <row r="34" spans="1:16" ht="15.75" x14ac:dyDescent="0.2">
      <c r="A34" s="5" t="s">
        <v>33</v>
      </c>
      <c r="B34" s="3">
        <v>4</v>
      </c>
      <c r="C34" s="3">
        <v>10.6</v>
      </c>
      <c r="D34" s="3">
        <v>42.39</v>
      </c>
      <c r="E34" s="3">
        <v>3</v>
      </c>
      <c r="F34" s="3">
        <v>9.86</v>
      </c>
      <c r="G34" s="3">
        <v>29.57</v>
      </c>
      <c r="H34" s="3">
        <v>3</v>
      </c>
      <c r="I34" s="3">
        <v>12.47</v>
      </c>
      <c r="J34" s="3">
        <v>37.409999999999997</v>
      </c>
      <c r="K34" s="3">
        <v>3</v>
      </c>
      <c r="L34" s="3">
        <v>11.11</v>
      </c>
      <c r="M34" s="3">
        <v>33.340000000000003</v>
      </c>
      <c r="N34" s="3">
        <v>4</v>
      </c>
      <c r="O34" s="3">
        <v>40.5</v>
      </c>
      <c r="P34" s="6">
        <v>162</v>
      </c>
    </row>
    <row r="35" spans="1:16" ht="15.75" x14ac:dyDescent="0.2">
      <c r="A35" s="5" t="s">
        <v>34</v>
      </c>
      <c r="B35" s="3">
        <v>28</v>
      </c>
      <c r="C35" s="3">
        <v>16.77</v>
      </c>
      <c r="D35" s="3">
        <v>469.64</v>
      </c>
      <c r="E35" s="3">
        <v>30</v>
      </c>
      <c r="F35" s="3">
        <v>23.36</v>
      </c>
      <c r="G35" s="3">
        <v>700.85</v>
      </c>
      <c r="H35" s="3">
        <v>39</v>
      </c>
      <c r="I35" s="3">
        <v>26.25</v>
      </c>
      <c r="J35" s="3">
        <v>1023.84</v>
      </c>
      <c r="K35" s="3">
        <v>19</v>
      </c>
      <c r="L35" s="3">
        <v>24.74</v>
      </c>
      <c r="M35" s="3">
        <v>470.1</v>
      </c>
      <c r="N35" s="3">
        <v>30</v>
      </c>
      <c r="O35" s="3">
        <v>42.78</v>
      </c>
      <c r="P35" s="6">
        <v>1283.28</v>
      </c>
    </row>
    <row r="36" spans="1:16" ht="15.75" x14ac:dyDescent="0.2">
      <c r="A36" s="5" t="s">
        <v>35</v>
      </c>
      <c r="B36" s="3">
        <v>103</v>
      </c>
      <c r="C36" s="3">
        <v>36.229999999999997</v>
      </c>
      <c r="D36" s="3">
        <v>3731.57</v>
      </c>
      <c r="E36" s="3">
        <v>85</v>
      </c>
      <c r="F36" s="3">
        <v>47.95</v>
      </c>
      <c r="G36" s="3">
        <v>4075.34</v>
      </c>
      <c r="H36" s="3">
        <v>77</v>
      </c>
      <c r="I36" s="3">
        <v>32</v>
      </c>
      <c r="J36" s="3">
        <v>2464.3000000000002</v>
      </c>
      <c r="K36" s="3">
        <v>93</v>
      </c>
      <c r="L36" s="3">
        <v>43.26</v>
      </c>
      <c r="M36" s="3">
        <v>4022.98</v>
      </c>
      <c r="N36" s="3">
        <v>79</v>
      </c>
      <c r="O36" s="3">
        <v>34</v>
      </c>
      <c r="P36" s="6">
        <v>2685.93</v>
      </c>
    </row>
    <row r="37" spans="1:16" ht="15.75" x14ac:dyDescent="0.2">
      <c r="A37" s="5" t="s">
        <v>36</v>
      </c>
      <c r="B37" s="3">
        <v>10</v>
      </c>
      <c r="C37" s="3">
        <v>30.75</v>
      </c>
      <c r="D37" s="3">
        <v>307.48</v>
      </c>
      <c r="E37" s="3">
        <v>24</v>
      </c>
      <c r="F37" s="3">
        <v>20.7</v>
      </c>
      <c r="G37" s="3">
        <v>496.85</v>
      </c>
      <c r="H37" s="3">
        <v>28</v>
      </c>
      <c r="I37" s="3">
        <v>28.87</v>
      </c>
      <c r="J37" s="3">
        <v>808.43</v>
      </c>
      <c r="K37" s="3">
        <v>30</v>
      </c>
      <c r="L37" s="3">
        <v>29.2</v>
      </c>
      <c r="M37" s="3">
        <v>876.07</v>
      </c>
      <c r="N37" s="3">
        <v>33</v>
      </c>
      <c r="O37" s="3">
        <v>26.89</v>
      </c>
      <c r="P37" s="6">
        <v>887.48</v>
      </c>
    </row>
    <row r="38" spans="1:16" ht="15.75" x14ac:dyDescent="0.2">
      <c r="A38" s="5" t="s">
        <v>37</v>
      </c>
      <c r="B38" s="3">
        <v>3</v>
      </c>
      <c r="C38" s="3">
        <v>32.72</v>
      </c>
      <c r="D38" s="3">
        <v>98.16</v>
      </c>
      <c r="E38" s="3">
        <v>1</v>
      </c>
      <c r="F38" s="3">
        <v>45.97</v>
      </c>
      <c r="G38" s="3">
        <v>45.97</v>
      </c>
      <c r="H38" s="3">
        <v>5</v>
      </c>
      <c r="I38" s="3">
        <v>33.11</v>
      </c>
      <c r="J38" s="3">
        <v>165.57</v>
      </c>
      <c r="K38" s="3">
        <v>3</v>
      </c>
      <c r="L38" s="3">
        <v>28.95</v>
      </c>
      <c r="M38" s="3">
        <v>86.85</v>
      </c>
      <c r="N38" s="3">
        <v>6</v>
      </c>
      <c r="O38" s="3">
        <v>44.09</v>
      </c>
      <c r="P38" s="6">
        <v>264.56</v>
      </c>
    </row>
    <row r="39" spans="1:16" ht="15.75" x14ac:dyDescent="0.2">
      <c r="A39" s="5" t="s">
        <v>38</v>
      </c>
      <c r="B39" s="3">
        <v>25</v>
      </c>
      <c r="C39" s="3">
        <v>28.54</v>
      </c>
      <c r="D39" s="3">
        <v>713.57</v>
      </c>
      <c r="E39" s="3">
        <v>24</v>
      </c>
      <c r="F39" s="3">
        <v>30.5</v>
      </c>
      <c r="G39" s="3">
        <v>732.03</v>
      </c>
      <c r="H39" s="3">
        <v>31</v>
      </c>
      <c r="I39" s="3">
        <v>38.64</v>
      </c>
      <c r="J39" s="3">
        <v>1197.93</v>
      </c>
      <c r="K39" s="3">
        <v>26</v>
      </c>
      <c r="L39" s="3">
        <v>25.12</v>
      </c>
      <c r="M39" s="3">
        <v>653.04999999999995</v>
      </c>
      <c r="N39" s="3">
        <v>29</v>
      </c>
      <c r="O39" s="3">
        <v>33.74</v>
      </c>
      <c r="P39" s="6">
        <v>978.52</v>
      </c>
    </row>
    <row r="40" spans="1:16" ht="15.75" x14ac:dyDescent="0.2">
      <c r="A40" s="5" t="s">
        <v>39</v>
      </c>
      <c r="B40" s="3">
        <v>526</v>
      </c>
      <c r="C40" s="3">
        <v>39.090000000000003</v>
      </c>
      <c r="D40" s="3">
        <v>20560.39</v>
      </c>
      <c r="E40" s="3">
        <v>522</v>
      </c>
      <c r="F40" s="3">
        <v>38.42</v>
      </c>
      <c r="G40" s="3">
        <v>20053.21</v>
      </c>
      <c r="H40" s="3">
        <v>492</v>
      </c>
      <c r="I40" s="3">
        <v>36.950000000000003</v>
      </c>
      <c r="J40" s="3">
        <v>18181.61</v>
      </c>
      <c r="K40" s="3">
        <v>456</v>
      </c>
      <c r="L40" s="3">
        <v>39.700000000000003</v>
      </c>
      <c r="M40" s="3">
        <v>18101.310000000001</v>
      </c>
      <c r="N40" s="3">
        <v>487</v>
      </c>
      <c r="O40" s="3">
        <v>33.229999999999997</v>
      </c>
      <c r="P40" s="6">
        <v>16184.72</v>
      </c>
    </row>
    <row r="41" spans="1:16" ht="15.75" x14ac:dyDescent="0.2">
      <c r="A41" s="5" t="s">
        <v>40</v>
      </c>
      <c r="B41" s="3" t="s">
        <v>41</v>
      </c>
      <c r="C41" s="3" t="s">
        <v>41</v>
      </c>
      <c r="D41" s="3" t="s">
        <v>41</v>
      </c>
      <c r="E41" s="3" t="s">
        <v>41</v>
      </c>
      <c r="F41" s="3" t="s">
        <v>41</v>
      </c>
      <c r="G41" s="3" t="s">
        <v>41</v>
      </c>
      <c r="H41" s="3" t="s">
        <v>41</v>
      </c>
      <c r="I41" s="3" t="s">
        <v>41</v>
      </c>
      <c r="J41" s="3" t="s">
        <v>41</v>
      </c>
      <c r="K41" s="3" t="s">
        <v>41</v>
      </c>
      <c r="L41" s="3" t="s">
        <v>41</v>
      </c>
      <c r="M41" s="3" t="s">
        <v>41</v>
      </c>
      <c r="N41" s="3">
        <v>2</v>
      </c>
      <c r="O41" s="3">
        <v>363.03</v>
      </c>
      <c r="P41" s="6">
        <v>726.07</v>
      </c>
    </row>
    <row r="42" spans="1:16" ht="15.75" x14ac:dyDescent="0.2">
      <c r="A42" s="5" t="s">
        <v>42</v>
      </c>
      <c r="B42" s="3">
        <v>107</v>
      </c>
      <c r="C42" s="3">
        <v>42.08</v>
      </c>
      <c r="D42" s="3">
        <v>4502.1000000000004</v>
      </c>
      <c r="E42" s="3">
        <v>84</v>
      </c>
      <c r="F42" s="3">
        <v>48.3</v>
      </c>
      <c r="G42" s="3">
        <v>4057.05</v>
      </c>
      <c r="H42" s="3">
        <v>95</v>
      </c>
      <c r="I42" s="3">
        <v>39.770000000000003</v>
      </c>
      <c r="J42" s="3">
        <v>3777.9</v>
      </c>
      <c r="K42" s="3">
        <v>112</v>
      </c>
      <c r="L42" s="3">
        <v>36.11</v>
      </c>
      <c r="M42" s="3">
        <v>4043.97</v>
      </c>
      <c r="N42" s="3">
        <v>86</v>
      </c>
      <c r="O42" s="3">
        <v>53.59</v>
      </c>
      <c r="P42" s="6">
        <v>4608.5600000000004</v>
      </c>
    </row>
    <row r="43" spans="1:16" ht="16.5" thickBot="1" x14ac:dyDescent="0.25">
      <c r="A43" s="7" t="s">
        <v>43</v>
      </c>
      <c r="B43" s="8">
        <v>4937</v>
      </c>
      <c r="C43" s="8">
        <v>35.799999999999997</v>
      </c>
      <c r="D43" s="8">
        <v>176732.3</v>
      </c>
      <c r="E43" s="8">
        <v>5005</v>
      </c>
      <c r="F43" s="8">
        <v>37.72</v>
      </c>
      <c r="G43" s="8">
        <v>188773.61</v>
      </c>
      <c r="H43" s="8">
        <v>4762</v>
      </c>
      <c r="I43" s="8">
        <v>38.01</v>
      </c>
      <c r="J43" s="8">
        <v>180988.23</v>
      </c>
      <c r="K43" s="8">
        <v>4713</v>
      </c>
      <c r="L43" s="8">
        <v>39.07</v>
      </c>
      <c r="M43" s="8">
        <v>184142.92</v>
      </c>
      <c r="N43" s="8">
        <v>4890</v>
      </c>
      <c r="O43" s="8">
        <v>37.79</v>
      </c>
      <c r="P43" s="9">
        <v>184809.9</v>
      </c>
    </row>
  </sheetData>
  <mergeCells count="9">
    <mergeCell ref="A1:P1"/>
    <mergeCell ref="A3:A6"/>
    <mergeCell ref="B3:P3"/>
    <mergeCell ref="B4:P4"/>
    <mergeCell ref="B5:D5"/>
    <mergeCell ref="E5:G5"/>
    <mergeCell ref="H5:J5"/>
    <mergeCell ref="K5:M5"/>
    <mergeCell ref="N5:P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Lane</vt:lpstr>
      <vt:lpstr>Yamhill</vt:lpstr>
      <vt:lpstr>Washington</vt:lpstr>
      <vt:lpstr>Marion</vt:lpstr>
      <vt:lpstr>Multnomah</vt:lpstr>
      <vt:lpstr>Yearly Data</vt:lpstr>
    </vt:vector>
  </TitlesOfParts>
  <Company>State of Oregon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kofficer</dc:creator>
  <cp:lastModifiedBy>brownll</cp:lastModifiedBy>
  <cp:lastPrinted>2013-09-10T21:04:13Z</cp:lastPrinted>
  <dcterms:created xsi:type="dcterms:W3CDTF">2013-07-29T22:19:08Z</dcterms:created>
  <dcterms:modified xsi:type="dcterms:W3CDTF">2013-09-10T21:12:10Z</dcterms:modified>
</cp:coreProperties>
</file>